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rsonal Data\My Documents\Productividad mensual\2025\"/>
    </mc:Choice>
  </mc:AlternateContent>
  <xr:revisionPtr revIDLastSave="0" documentId="13_ncr:1_{724D1F5F-B1A4-43BC-A1E7-8B77DDE3595A}" xr6:coauthVersionLast="36" xr6:coauthVersionMax="36" xr10:uidLastSave="{00000000-0000-0000-0000-000000000000}"/>
  <bookViews>
    <workbookView xWindow="-105" yWindow="-105" windowWidth="23250" windowHeight="12450" xr2:uid="{75AA3A6A-46E8-4765-A730-9B4258EB680E}"/>
  </bookViews>
  <sheets>
    <sheet name="SEPTIEMBR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8" i="3" l="1"/>
  <c r="L146" i="3"/>
  <c r="L145" i="3"/>
  <c r="L144" i="3"/>
  <c r="L143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1" i="3"/>
  <c r="L120" i="3"/>
  <c r="L119" i="3"/>
  <c r="L117" i="3"/>
  <c r="L116" i="3"/>
  <c r="L114" i="3"/>
  <c r="L112" i="3"/>
  <c r="L109" i="3"/>
  <c r="L108" i="3"/>
  <c r="L107" i="3"/>
  <c r="L105" i="3"/>
  <c r="L104" i="3"/>
  <c r="L102" i="3"/>
  <c r="L101" i="3"/>
  <c r="L100" i="3"/>
  <c r="L99" i="3"/>
  <c r="L98" i="3"/>
  <c r="L92" i="3"/>
  <c r="L91" i="3"/>
  <c r="L90" i="3"/>
  <c r="L88" i="3"/>
  <c r="L87" i="3"/>
  <c r="L86" i="3"/>
  <c r="L85" i="3"/>
  <c r="L83" i="3"/>
  <c r="L82" i="3"/>
  <c r="L78" i="3"/>
  <c r="L77" i="3"/>
  <c r="L76" i="3"/>
  <c r="L75" i="3"/>
  <c r="L74" i="3"/>
  <c r="L73" i="3"/>
  <c r="L71" i="3"/>
  <c r="L70" i="3"/>
  <c r="L69" i="3"/>
  <c r="L68" i="3"/>
  <c r="L67" i="3"/>
  <c r="L65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4" i="3"/>
  <c r="L43" i="3"/>
  <c r="L42" i="3"/>
  <c r="L41" i="3"/>
  <c r="L40" i="3"/>
  <c r="L39" i="3"/>
  <c r="L38" i="3"/>
  <c r="L36" i="3"/>
  <c r="L34" i="3"/>
  <c r="L32" i="3"/>
  <c r="L31" i="3"/>
  <c r="L30" i="3"/>
  <c r="L29" i="3"/>
  <c r="L28" i="3"/>
  <c r="L27" i="3"/>
  <c r="L26" i="3"/>
  <c r="L25" i="3"/>
  <c r="L24" i="3"/>
  <c r="L23" i="3"/>
  <c r="L22" i="3"/>
  <c r="L20" i="3"/>
  <c r="L18" i="3"/>
  <c r="L17" i="3"/>
  <c r="L16" i="3"/>
  <c r="L15" i="3"/>
  <c r="L14" i="3"/>
  <c r="L13" i="3"/>
  <c r="L12" i="3"/>
  <c r="L11" i="3"/>
  <c r="L10" i="3"/>
  <c r="L9" i="3"/>
  <c r="L6" i="3"/>
  <c r="L5" i="3"/>
  <c r="L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 Muñoz</author>
  </authors>
  <commentList>
    <comment ref="F1" authorId="0" shapeId="0" xr:uid="{95A8BF2E-995E-43C1-BACE-2583E4E72CC9}">
      <text>
        <r>
          <rPr>
            <b/>
            <sz val="9"/>
            <color indexed="81"/>
            <rFont val="Tahoma"/>
            <family val="2"/>
          </rPr>
          <t>Depto Cinvestav_1</t>
        </r>
      </text>
    </comment>
    <comment ref="G1" authorId="0" shapeId="0" xr:uid="{69DC6A91-9FE4-42CC-BB46-688932962008}">
      <text>
        <r>
          <rPr>
            <b/>
            <sz val="9"/>
            <color indexed="81"/>
            <rFont val="Tahoma"/>
            <family val="2"/>
          </rPr>
          <t>Depto Cinvestav_2</t>
        </r>
      </text>
    </comment>
    <comment ref="H1" authorId="0" shapeId="0" xr:uid="{BF21A21A-B6ED-4ED7-8EB2-34ABB80ED6F9}">
      <text>
        <r>
          <rPr>
            <b/>
            <sz val="9"/>
            <color indexed="81"/>
            <rFont val="Tahoma"/>
            <family val="2"/>
          </rPr>
          <t>Depto Cinvestav_3</t>
        </r>
      </text>
    </comment>
    <comment ref="I1" authorId="0" shapeId="0" xr:uid="{E5238D1C-98CC-4C8E-908B-8C4B7156585F}">
      <text>
        <r>
          <rPr>
            <b/>
            <sz val="9"/>
            <color indexed="81"/>
            <rFont val="Tahoma"/>
            <family val="2"/>
          </rPr>
          <t>Depto Cinvestav_4</t>
        </r>
      </text>
    </comment>
    <comment ref="J1" authorId="0" shapeId="0" xr:uid="{1CC07F0C-78F7-4031-94C8-FFDA6E864494}">
      <text>
        <r>
          <rPr>
            <b/>
            <sz val="9"/>
            <color indexed="81"/>
            <rFont val="Tahoma"/>
            <family val="2"/>
          </rPr>
          <t>Depto Cinvestav_5</t>
        </r>
      </text>
    </comment>
  </commentList>
</comments>
</file>

<file path=xl/sharedStrings.xml><?xml version="1.0" encoding="utf-8"?>
<sst xmlns="http://schemas.openxmlformats.org/spreadsheetml/2006/main" count="1731" uniqueCount="886">
  <si>
    <t>CONSEC</t>
  </si>
  <si>
    <t>PROCITE</t>
  </si>
  <si>
    <t>REFERENCIA</t>
  </si>
  <si>
    <t>TIPO DOCUMENTO</t>
  </si>
  <si>
    <t>DC_1</t>
  </si>
  <si>
    <t>DC_2</t>
  </si>
  <si>
    <t>DC_3</t>
  </si>
  <si>
    <t>DC_4</t>
  </si>
  <si>
    <t>DC_5</t>
  </si>
  <si>
    <t>FUENTE DE FINANCIAMIENTO</t>
  </si>
  <si>
    <t>LINK</t>
  </si>
  <si>
    <t>DOI</t>
  </si>
  <si>
    <t>IDENTIFICADOR WOS</t>
  </si>
  <si>
    <t>TIPO DE OPEN ACCESS</t>
  </si>
  <si>
    <t>CATEGORÍA WOS</t>
  </si>
  <si>
    <t>CUARTIL</t>
  </si>
  <si>
    <t>POSICIÓN</t>
  </si>
  <si>
    <t>Article</t>
  </si>
  <si>
    <t>Review</t>
  </si>
  <si>
    <t>FISICA</t>
  </si>
  <si>
    <t>UNIDAD GUADALAJARA</t>
  </si>
  <si>
    <t>UNIDAD QUERETARO</t>
  </si>
  <si>
    <t>UM RECURSOS DEL MAR</t>
  </si>
  <si>
    <t>UNIDAD MONTERREY</t>
  </si>
  <si>
    <t>BIOMEDICINA MOLECULAR</t>
  </si>
  <si>
    <t>UM FISICA APLICADA</t>
  </si>
  <si>
    <t>UI BIOTECNOLOGIA Y BIOQUIMICA</t>
  </si>
  <si>
    <t>FISIOLOGIA, BIOFISICA Y NEUROCIENCIAS</t>
  </si>
  <si>
    <t>TOXICOLOGIA</t>
  </si>
  <si>
    <t>INFECTOMICA Y PATOGENESIS MOLECULAR</t>
  </si>
  <si>
    <t>BIOLOGIA CELULAR</t>
  </si>
  <si>
    <t>CONTROL AUTOMATICO</t>
  </si>
  <si>
    <t>UNIDAD SALTILLO</t>
  </si>
  <si>
    <t>GENETICA Y BIOLOGIA MOLECULAR</t>
  </si>
  <si>
    <t/>
  </si>
  <si>
    <t>gold</t>
  </si>
  <si>
    <t>Q4</t>
  </si>
  <si>
    <t>SD</t>
  </si>
  <si>
    <t>Q3</t>
  </si>
  <si>
    <t>Q1</t>
  </si>
  <si>
    <t>Q2</t>
  </si>
  <si>
    <t>QUIMICA</t>
  </si>
  <si>
    <t>INDICADOR</t>
  </si>
  <si>
    <t>Editorial Material</t>
  </si>
  <si>
    <t>Green Submitted</t>
  </si>
  <si>
    <t>MATEMATICAS</t>
  </si>
  <si>
    <t>PROGRAMA DE DOCTORADO EN NANOCIENCIAS Y NANOTECNOLOGIA</t>
  </si>
  <si>
    <t>hybrid</t>
  </si>
  <si>
    <t>UI INGENIERIA GENETICA</t>
  </si>
  <si>
    <t>Physics, Multidisciplinary</t>
  </si>
  <si>
    <t>Chemistry, Multidisciplinary</t>
  </si>
  <si>
    <t>Pharmacology &amp; Pharmacy</t>
  </si>
  <si>
    <t>UI LABORATORIO NACIONAL DE GENOMICA PARA LA BIODIVERSIDAD</t>
  </si>
  <si>
    <t>FARMACOBIOLOGIA</t>
  </si>
  <si>
    <t>FARMACOLOGIA</t>
  </si>
  <si>
    <t>UM ECOLOGIA HUMANA</t>
  </si>
  <si>
    <t>Multidisciplinary Sciences</t>
  </si>
  <si>
    <t>LABORATORIO TLAXCALA</t>
  </si>
  <si>
    <t>Microbiology</t>
  </si>
  <si>
    <t>Neurosciences</t>
  </si>
  <si>
    <t>Engineering, Electrical &amp; Electronic</t>
  </si>
  <si>
    <t>Article; Book Chapter</t>
  </si>
  <si>
    <t>Biochemistry &amp; Molecular Biology</t>
  </si>
  <si>
    <t>Automation &amp; Control Systems</t>
  </si>
  <si>
    <t>Physics, Particles &amp; Fields</t>
  </si>
  <si>
    <t>IE MECATRONICA</t>
  </si>
  <si>
    <t>Food Science &amp; Technology</t>
  </si>
  <si>
    <t>Education &amp; Educational Research</t>
  </si>
  <si>
    <t>Physics, Nuclear</t>
  </si>
  <si>
    <t>Genetics &amp; Heredity</t>
  </si>
  <si>
    <t>Medicine, Research &amp; Experimental</t>
  </si>
  <si>
    <t>Meeting Abstract</t>
  </si>
  <si>
    <t>Cell Biology</t>
  </si>
  <si>
    <t>BIOQUIMICA</t>
  </si>
  <si>
    <t>INVESTIGACIONES EDUCATIVAS</t>
  </si>
  <si>
    <t>Plant Sciences</t>
  </si>
  <si>
    <t>COMPUTACION</t>
  </si>
  <si>
    <t>Chemistry, Analytical</t>
  </si>
  <si>
    <t>Mathematics</t>
  </si>
  <si>
    <t>Oncology</t>
  </si>
  <si>
    <t>IE BIOELECTRONICA</t>
  </si>
  <si>
    <t>Engineering, Electrical &amp; Electronic; Materials Science, Multidisciplinary; Physics, Applied; Physics, Condensed Matter</t>
  </si>
  <si>
    <t>Nutrition &amp; Dietetics</t>
  </si>
  <si>
    <t>Chemistry, Medicinal; Pharmacology &amp; Pharmacy</t>
  </si>
  <si>
    <t>Toxicology</t>
  </si>
  <si>
    <t>Virology</t>
  </si>
  <si>
    <t>PAI</t>
  </si>
  <si>
    <t>CENTRO DE INVESTIGACION SOBRE EL ENVEJECIMIENTO</t>
  </si>
  <si>
    <t>IE SEES</t>
  </si>
  <si>
    <t>MATEMATICA EDUCATIVA</t>
  </si>
  <si>
    <t>Chemistry, Multidisciplinary; Engineering, Multidisciplinary; Materials Science, Multidisciplinary; Physics, Applied</t>
  </si>
  <si>
    <t>Biology</t>
  </si>
  <si>
    <t>LANSE</t>
  </si>
  <si>
    <t>Automation &amp; Control Systems; Engineering, Electrical &amp; Electronic</t>
  </si>
  <si>
    <t>8 DE 35</t>
  </si>
  <si>
    <t>Chemistry, Physical; Materials Science, Multidisciplinary; Metallurgy &amp; Metallurgical Engineering; Physics, Applied; Physics, Condensed Matter</t>
  </si>
  <si>
    <t>Chemistry, Organic</t>
  </si>
  <si>
    <t>gold, Green Submitted</t>
  </si>
  <si>
    <t>Proceedings Paper</t>
  </si>
  <si>
    <t>gold, Green Published, Green Submitted</t>
  </si>
  <si>
    <t xml:space="preserve">Ruiz-Nepomuceno, A., Lopez-Dominguez, E., Dominguez-Isidro, S., Medina-Nieto, M. A. &amp; De La Calleja, J. (2025). Sadamls: Software Architecture for the Development of Adaptive Mobile Learning Systems. Studies in Computational Intelligence (Vol. 1209pp. 507-527). </t>
  </si>
  <si>
    <t xml:space="preserve">Salahub, D. R., Barrios-Herrera, L., Naseri, M., Ghosh, S., Shahmohamadi, H., Simon, C., Zadeh-Haghighi, H., Gour, D., Bellinger, C., Gusarov, S., Hostas, J., Tchagang, A., Calaminici, P., Koster, A. M. &amp; Lourenco, M. P. (2025). Towards Mland Qml-Accelerated Discovery of Catalytic Materials and Mechanismsâ€”a Progress Review. Progress in Theoretical Chemistry and Physics (Vol. 35pp. 199-224). </t>
  </si>
  <si>
    <t>Mendez, A., Fleury, A., Carrillo-Mezo, R. et al. (2025). Long-Term Neuroimaging Findings in a Murine Model of Human Extraparenchymal Neurocysticercosis.  Acs Infectious Diseases, 11(9): 2534-2541.</t>
  </si>
  <si>
    <t>Sanchez, A. L., Ramirez-Rafael, J. A., Flores-Lamas, A., Hernandez-Rosales, M. &amp; Lafond, M. (2025). The Path-Label Reconciliation (Plr) Dissimilarity Measure for Gene Trees.  Algorithms for Molecular Biology, 20(1): 16.</t>
  </si>
  <si>
    <t>Flores, L. A., Castillo, L. A. E., Banik, S. D., Laborde-Daisson, D., Cervantes-Hernandez, N., Quintana-Mendias, E., Villegas-Balderrama, C. V. &amp; Rodriguez-Villalobos, J. M. (2025). The Relationship Between Body Mass Index, Socioeconomic and Geographic Factors With Somatic Maturation in Mexican Children.  American Journal of Human Biology, 37(8): e70121.</t>
  </si>
  <si>
    <t>Sierra-Alvarez, J. J., Camargo-Escalante, M. O., Sierra-Alvarez, C. D., Hernandez-Caricio, C., Moreno-Luna, J. F., Buendia-Corona, I. &amp; Winkler, R. (2025). JuliaMSI: A high-performance graphical platform for mass spectrometry imaging data analysis.  Analytica Chimica Acta, 1377: 344613.</t>
  </si>
  <si>
    <t>De la Cruz-Hernandez, J. &amp; Fernandez, D. J. (2025). Confluent supersymmetric algorithm for bilayer graphene.  Annals of Physics, 482: 170184.</t>
  </si>
  <si>
    <t>Montalvo, G., Caballeros, S., Escalante, K., Barreto, A., Arenas, M. &amp; Gaxiola, G. (2025). Effect of Vitamin C on the Antioxidant and Immune Response of Male White Shrimp (Penaeus Vannamei) Broodstock.  Antioxidants, 14(8): 988.</t>
  </si>
  <si>
    <t>Santiago-Garcia, P. A., Gutierrez, M. C., Leon-Martinez, F. M., Soto-Castro, D., Marquez-Lopez, R. E., Garcia-Tejeda, Y., Mellado-Mojica, E. &amp; Lopez, M. G. (2025). Agavins From Agave Potatorum: a Low-Calorie Encapsulant for Spray Drying of Anthocyanins.  Applied Food Research, 5(2): 101289.</t>
  </si>
  <si>
    <t>Fragoso-Medina, A. J., Najarro, D. R. A. &amp; Adhikari, A. (2025). Exploring Two Green Synthesis Techniques for Nanostructured Sno2 and Analyzing Material Properties for Co and C3h8 Gas Sensors.  Applied Physics a-Materials Science &amp; Processing, 131(9): 754.</t>
  </si>
  <si>
    <t>Henao, J., Sotelo-Mazon, O., Montiel-Ruiz, R. M., Poblano-Salas, C. A., Espinosa-Arbelaez, D. G., Corona-Castuera, J., Giraldo-Betancur, A., Islas-Garduno, A. L. &amp; Zezatti, V. M. (2025). Electrochemical Performance and Cytocompatibility of Hvof-Sprayed Cr3c2-20(Ni20cr)-20hap-Xsi Coatings for Dental Applications.  Applied Sciences-Basel, 15(17): 9308.</t>
  </si>
  <si>
    <t>Cervantes, J. M. R. (2025). Agentive Activity to Transform Cli-Fi Into School Science Problems About Climate Change.  Australian Journal of Environmental Education, 41(3): 420-435.</t>
  </si>
  <si>
    <t>Castanos, F., Miranda-Villatoro, F. &amp; Brogliato, B. (2025). Multivalued Hamiltonian Systems With Sliding Motions: Analysis of the Backward-Euler Discretisation.  Automatica, 182: 112567.</t>
  </si>
  <si>
    <t>Hernandez-Bocanegra, J. C. &amp; Villa-Salvador, G. (2025). Extended Genus Fields of Abelian Extensions of Rational Function Fields.  Axioms, 14(8): 616.</t>
  </si>
  <si>
    <t>Ramirez-Mendoza, C. G., Armenta-Villegas, L., Quiroz-Castillo, J. M. et al. (2025). Application of Electrospun Membranes of Polylactic Acid and Polypyrrole as a Biosensor for the Detection of Cholesterol.  Bio-Medical Materials and Engineering, 36(5): 301-315.</t>
  </si>
  <si>
    <t>Vargas-Pozada, E. E., Ramos-Tovar, E., Marquez-Quiroga, L. V., Carballo, K. J. O. &amp; Muriel, P. (2025). Coffee for the Liver: a Mechanistic Approach.  Biochemical Pharmacology, 242: 117338.</t>
  </si>
  <si>
    <t>Sanchez-Jasso, D. E., Lopez-Guzman, S. F., Hernandez-Sanchez, J., Bermudez-Cruz, R. M. &amp; Oviedo, N. (2025). The Catsper3 Promoter Activity Is Regulated by the Camp-Response Element Modulator Tau (Cremt) and the Camp-Response Element Binding Protein 1a (Creba) Transcription Factors.  Biochimica Et Biophysica Acta-Gene Regulatory Mechanisms, 1868(4): 195114.</t>
  </si>
  <si>
    <t>Mongredien, R., Anesio, A., Fernandes, G. J. D. et al. (2025). Astrocytes control cocaine-induced synaptic plasticity and reward through the matricellular protein hevin.  Biological Psychiatry, 98(8): 612-623.</t>
  </si>
  <si>
    <t>Organista-Nava, J., Gomez-Gomez, Y., Gomez-Sanchez, C. Y. et al. (2025). Expression of Oct3/4 Isoforms and Its Association With the Risk of Relapse in Acute Lymphoblastic Leukemia.  Biomedical Reports, 23(4): 164.</t>
  </si>
  <si>
    <t>Gourdine, J. P. F., Nava, P., Noll, A. J., Duong, D. M., Seyfried, N. T. &amp; Cummings, R. D. (2025). CD45 and Basigin (CD147) Are Functional Ligands for Galectin-8 on Human Leukocytes.  Biomolecules, 15(9): 1243.</t>
  </si>
  <si>
    <t>Amador-Hernandez, J. U., Gonzalez-Suarez, A. M., Stybayeva, G., Caballero-Robledo, G. A., Garcia-Cordero, J. L. &amp; Revzin, A. (2025). Integrating Microfluidic Automation Into Thermoplastic Devices for Analysis of Small Volumes of Blood.  Biosensors &amp; Bioelectronics, 289: 117920.</t>
  </si>
  <si>
    <t>Vera, J. C. B., Portugal, V. O., Diaz, E. C. et al. (2025). Analysis of Shelf Life and Nutraceutical Properties of Two Strawberry Varieties Inoculated With Various Strains of Bacillus Subtilis.  Biotecnia, 27: 2630.</t>
  </si>
  <si>
    <t>Fabila-Monroy, R. &amp; Trujillo-Negrete, A. (2025). On the Automorphism Group of Token Graphs of Complete Bipartite Graphs.  Boletin De La Sociedad Matematica Mexicana, 31(3): 124.</t>
  </si>
  <si>
    <t>Alvarez-Pena, C., Morais, J. &amp; Porter, R. (2025). Basis Representations of Special Biharmonic Polynomials.  Boletin De La Sociedad Matematica Mexicana, 31(3): 117.</t>
  </si>
  <si>
    <t>Herrera-Gomez, A. &amp; Porter, R. M. (2025). Shortcut Derivatives for Mixed Linear-Nonlinear Least Squares Regression.  Boletin De La Sociedad Matematica Mexicana, 31(3): 120.</t>
  </si>
  <si>
    <t>Turbiner, A. V. &amp; Vasilevski, N. L. (2025). On the Spectral Theory in the Fock Space With Polynomial Eigenfunctions.  Boletin De La Sociedad Matematica Mexicana, 31(3): 122.</t>
  </si>
  <si>
    <t>Perez-Perez, D., Feria-Romero, I. A., Bautista-Orozco, L., Besio, W., Rocha, L., Vega-Garcia, A., Garcia-Gomez, O. &amp; Orozco-Suarez, S. (2025). Transcranial Focal Stimulation Modifies Genetic Expression in the Cerebral Cortex of Naive Rats.  Brain Research Bulletin, 230: 111496.</t>
  </si>
  <si>
    <t>Monroy, E., Aguilar-Hernandez, L., De La Cruz-Lopez, F., Flores, G. &amp; Morales-Medina, J. C. (2025). Dendritic Spine Degeneration Is Associated With Age-Related Decline in Recognition and Spatial Memory in Male Mice.  Brain Structure &amp; Function, 230(7): 142.</t>
  </si>
  <si>
    <t>Munoz-George, H., Reyes, E. &amp; Villarreal, R. H. (2025). The V-Numbers and Linear Presentations of Ideals of Covers of Graphs.  Bulletin of the Malaysian Mathematical Sciences Society, 48(5): 172.</t>
  </si>
  <si>
    <t>Martinez-Esquivias, F., Guzman-Flores, J. M., Pech-Santiago, E. O., Guerrero-Barrera, A. L., Delgadillo-Aguirre, C. K. &amp; Anaya-Esparza, L. M. (2025). Therapeutic Role of Quercetin in Prostate Cancer: a Study of Network Pharmacology, Molecular Docking, and Dynamics Simulation.  Cell Biochemistry and Biophysics, 83: 3153-3164.</t>
  </si>
  <si>
    <t>Zarate-Segura, P. B., Alvarez-Chavez, A. L., De Los Santos, S., Bastida-Gonzalez, F. G., Hernandez-Hernandez, J. M., Zambrano, E., Coral-Vazquez, R. M. &amp; Canto, P. (2025). Effects of Epicatechin on the Expression of Myomirs-31,-133,-136,-206,-296, and-486 in the Skeletal Muscle of the Offspring of Obese Mothers.  Cell Biochemistry and Biophysics, 38(SEP-CONACYT; CONACyT [A1-S-9740]; Newton Fund RCUK- CONACYT-2015 (Research Conuncils UK – CONACyT); SIP-IPN Multidisciplinary Project [2242]): 3177-3185.</t>
  </si>
  <si>
    <t>Tetorou, K., Aghaeipour, A., Ma, S. et al. (2025). Regional Expression of Dystrophin Gene Transcripts and Proteins in the Mouse Brain.  Cells, 14(18): 1441.</t>
  </si>
  <si>
    <t>Condado-Huerta, C., Lopez-Barradas, A., Hernandez-Melgar, A. et al. (2025). Intermittent Fasting Reduces Obesity-Driven Oxidative Stress in the Male Mouse Colon Via Changes in Gut Microbiota.  Cellular and Molecular Gastroenterology and Hepatology, 19(11): 101592.</t>
  </si>
  <si>
    <t>Carranza, J., Gonzalez, L. A. &amp; Escorcia-Garcia, J. (2025). Luminescence enhancement of Mn2+-doped ZnS nanoparticles by insertion of Dy3+ ions.  Ceramics International, 51(25): 46268-46276.</t>
  </si>
  <si>
    <t>Benitez-Castro, A. M., Khansur, N. H., Castro-Hidalgo, A., Saldarriaga-Montoya, V. D., Cruz-Munoz, B., Munoz-Saldana, J. &amp; Webber, K. G. (2025). Mechanically Induced Surface Damage and Resulting Thermal Instability in Polycrystalline 0.94na1/2bi1/2tio3-0.06batio3&lt;/Sub &gt;.  Ceramics International, 51(23): 39411-39424.</t>
  </si>
  <si>
    <t>Ashok, A., Acosta, D., Olvera, M. L. &amp; Maldonado, A. (2025). Sustainable Synthesis and Analysis of Mo3 (M=Mo, W) Nanoparticles Obtained From the Thermo-Mechanical Process for Co Gas Sensing Applications.  Ceramics International, 51(24): 41646-41661.</t>
  </si>
  <si>
    <t>Miranda-Colorado, R. &amp; Garrido, R. (2025). Anti-Chaos Control of Perturbed Second-Order Systems: a Disturbance Observer-Based Hâˆž-Control Approach.  Chaos Solitons &amp; Fractals, 201: 117180.</t>
  </si>
  <si>
    <t>Lopez-Lopez, E., Medina-Franco, J. L., Salinas-Arellano, E., Ardila-Fierro, K. J., Pardo-Novoa, J. C., Del Rio, R. E. &amp; Cerda-Garcia-Rojas, C. M. (2025). A Covalent and Modulable Inhibitor of the Tubulin-Microtubule System: Insights Into the Mechanism of Cacalol.  Chemical Biology &amp; Drug Design, 106(3): e70165.</t>
  </si>
  <si>
    <t>Escobar, I., Castro-Jimenez, C. C., Porras, J., Mejia, M. I., Serna-Galvis, E. A., Perez, S., Munoz-Saldana, J., Torres-Palma, R. A. &amp; Acelas, N. (2025). Valorization of Sludge From an Industrial Treatment Plant as a Carbocatalyst for Degrading Pharmaceuticals in Aqueous Solutions.  Chemical Engineering Journal, 521: 166843.</t>
  </si>
  <si>
    <t>Miramontes, A. S., Raya, K., Bashir, A., Roig, P. &amp; Paredes-Torres, G. (2025). Radially Excited Pion: Electromagnetic Form Factor and the Box Contribution to the Muon's G-2.  Chinese Physics C, 49(8): 083108.</t>
  </si>
  <si>
    <t>Perez-Aranda, C., Rivero-Ayala, M., Falla, C., Gamboa, F. &amp; Aviles, F. (2025). Electrical Monitoring of Structural Health of Laminated Composite Panels Under Compressive Loading Using Carbon Nanotube Yarns.  Composites Communications, 59: 102565.</t>
  </si>
  <si>
    <t>Bogoya, M. &amp; Grudsky, S. M. (2025). Eigenvalues of Non-Hermitian Banded Toeplitz Matrices Approaching Simple Points of the Limiting Set.  Computational Mathematics and Mathematical Physics, 65(7): 1453-1471.</t>
  </si>
  <si>
    <t>Yescas-Romo, K. F., Razo-Mendivil, F., Hayano-Kanashiro, C. &amp; Molina-Freaner, F. (2025). Conservation Genetics of the Wild Cotton Gossypium Turneri: a Species Threatened by Tourism-Driven Coastal Development in Sonora, Mexico.  Conservation Genetics, 26: 913-927.</t>
  </si>
  <si>
    <t>Pacheco, C., Hernandez-Acosta, A., Pulido, N., Ceballos, Y., Saavedra, D., Gomez, C., Moreno, N. &amp; Herrera, F. (2025). Cyp2d6 Genotype and Primaquine Treatment in Patients With Malaria, Venezuela.  Emerging Infectious Diseases, 31(9): 1807-1810.</t>
  </si>
  <si>
    <t>Khamkure, S., Treesatayapun, C., Bustos-Terrones, V., Diaz-Jimenez, L., Pacheco-Catalan, D. E., Reyes-Rosas, A., Gamero-Melo, P. &amp; Zermeno-Gonzalez, A. (2025). Fe3O4 Magnetic Biochar Derived from Pecan Nutshell for Arsenic Removal Performance Analysis Based on Fuzzy Decision Network.  Engineering Proceedings, 107(1): 47.</t>
  </si>
  <si>
    <t>Roig, P. (2025). Nuclear Physics Input to Charged Lepton Flavor Violation (l ® l' Conversion in Nuclei).  Epj Web of Conferences, 333: 02005.</t>
  </si>
  <si>
    <t>Sira-Ramirez, H., Aguilar-Orduna, M. A. &amp; Gomez-Leon, B. C. (2025). An Invariance Approach for Sliding Mode Control Design in Nonlinear Switched Systems.  European Journal of Control, 85: 101344.</t>
  </si>
  <si>
    <t>Jimenez-Camacho, R., Bravo-Silva, J. D., Cordero-Rivera, C. D. et al. (2025). Antiviral Effect of Metformin and Phenformin Analogs Against Dengue in Huh-7 Cells and Ag129 Mice.  European Journal of Pharmacology, 1005: 178083.</t>
  </si>
  <si>
    <t>Hayrapetyan, A., Tumasyan, A., Adam, W. et al. (2025). Reweighting Simulated Events Using Machine-Learning Techniques in the Cms Experiment.  European Physical Journal C, 85(5): 495.</t>
  </si>
  <si>
    <t>Subair, T. I., Oyetayo, B., Morales-Ramirez, N., Hernandez-Kelly, L. C., Ramirez-Martinez, L., Calderon-Aranda, E. S., Lopez-Bayghen, E. &amp; Ortega, A. (2025). Glutamate Uptake Activity in Retina Muller Cells: Circadian Modulation.  Experimental Eye Research, 260: 110603.</t>
  </si>
  <si>
    <t>Rodriguez-Espana, M., Figueroa-Hernandez, C. Y., Suarez-Quiroz, M. L., Canelo-Alvarez, F., Figueroa-Cardenas, J. D., Gonzalez-Rios, O., Rayas-Duarte, P. &amp; Hernandez-Estrada, Z. J. (2025). Optimization of Gluten-Free Bread Formulation Using Whole Sorghum-Based Flour by Response Surface Methodology.  Foods, 14(17): 3113.</t>
  </si>
  <si>
    <t>Di Cerbo, A., Nicotra, M., Suzawa, M., Iannitti, T. &amp; Morales-Medina, J. C. (2025). Sex-Related Anti-Nociceptive Activity of a Flavonoid-Based Formulated Extract From Citrus Peels (Gold Lotion): New Insights Into a Rat Model.  Foods, 14(16): 2877.</t>
  </si>
  <si>
    <t>Kalemtas, A. &amp; Pech-Canul, M. I. (2025). Editorial: Advancements in Multifunctional Ceramic and Metal Matrix Composites for Sustainable Engineering.  Frontiers in Materials, 12: 1672998.</t>
  </si>
  <si>
    <t>Valdez-Palomares, F., Texis, T., Sanchez-Garcia, S. et al. (2025). Changes in the Gut Microbiome of Older Adults According to Hypertension Control.  Frontiers in Microbiology, 16: 1605271.</t>
  </si>
  <si>
    <t>Norzagaray-Valenzuela, C. D., Valdez-Flores, M. A., Camberos-Barraza, J. et al. (2025). Shared Transcriptional Regulators and Network Rewiring Identify Therapeutic Targets Linking Type 2 Diabetes Mellitus and Hypertension.  Frontiers in Molecular Biosciences, 12: 1621413.</t>
  </si>
  <si>
    <t>Feria-Romero, I. A., Rocha, L., Reyes-Cuayahuitl, A., Martinez-Juarez, I., San-Juan, D., Escamilla-Nunez, C. &amp; Orozco-Suarez, S. (2025). Analysis of Six Cyp450 Genetic Variants Regarding the Response to Cannabidiol Combined With Anticonvulsant Medication in Mexican Patients With Drug-Resistant Epilepsy.  Frontiers in Pharmacology, 16: 1626054.</t>
  </si>
  <si>
    <t>Zarate, E., Granados-Soto, V. &amp; Arias-Carrion, O. (2025). Synergistic Antiallodynic Effects of Pregabalin and Thioctic Acid in a Rat Model of Neuropathic Pain.  Frontiers in Pharmacology, 16: 1675015.</t>
  </si>
  <si>
    <t>Zamora-Macorra, E. J., Ochoa-Martinez, D. L., Chavarin-Camacho, C. Y., Hammond, R. W. &amp; Avina-Padilla, K. (2025). Genomic Insights Into Host-Associated Variants and Transmission Features of a Tobrfv Isolate From Mexico.  Frontiers in Plant Science, 16: 1580000.</t>
  </si>
  <si>
    <t>Munoz-Gomez, R., Dominguez-De La Cruz, E., Oropeza-Sanchez, R., Chacon-Hernandez, J. E., Garcia-Hernandez, N. &amp; Munoz, M. D. (2025). Relationship of Nuclear and Mitochondrial Variants With Type 2 Diabetes and Its Microvascular Comorbidities in a Population of Mexican Origin.  Gaceta Medica De Mexico, 161(1): 48-65.</t>
  </si>
  <si>
    <t>Aguirre-Pineda, J. A., Perez, R. A. V., Perez-Guiot, A., Bobes, R. J. &amp; Romano, M. C. (2025). Effects of Mineralocorticoids on î±-Na Plus /K Plus Atpase Expression and Parasite Morphology in T. Crassiceps Wfu Cysticerci.  General and Comparative Endocrinology, 373: 114803.</t>
  </si>
  <si>
    <t>Barberena-Jonas, C., Flores-Ocampo, V., Ogonowski, N. S. et al. (2025). Genetic analysis of APOE reveals distinct origins and distribution of ancestry-enrichment haplotypes in the Mexican Biobank.  Genes &amp; Diseases, 13(1): 101542.</t>
  </si>
  <si>
    <t>Li, X. O. &amp; Yu, W. (2025). Data-Driven Multiple Arima Through Neural Fusion for Enhanced Wind Power Prediction With Missing Data.  Ieee Access, 13: 142117-142128.</t>
  </si>
  <si>
    <t>Lin, Q., Liu, W., Zheng, S., Ji, J., Li, K. C. W. J. &amp; Coello-Coello, C. A. (2025). Federated Intrusion Detection System With Cost-Sensitive Learning for Internet of Things.  Ieee Internet of Things Journal, 12(19): 39677-39688.</t>
  </si>
  <si>
    <t>Gao, S. T., Yu, W. &amp; Chai, T. Y. (2025). A Novel Semisupervised Approach for Caustic Concentration Prediction in Alumina Production.  Ieee Transactions on Industrial Informatics, 21(10): 7817-7826.</t>
  </si>
  <si>
    <t>Abrego-Martinez, P. G., Corpus-Mendoza, A. N., Moreno-Romero, P. M., Torres-Herrera, D. M., Rodriguez-Castaneda, C. A., Miranda-Hernandez, M. &amp; Hu, H. L. (2025). Dynamic Behavior of Ionic and Electronic Phenomena in Perovskite Solar Cells Analyzed Through Poles and Zeros of the Transfer Function of Impedance.  International Journal of Circuit Theory and Applications, 53(9): 5076-5085.</t>
  </si>
  <si>
    <t>Nazin, A., Chairez, I. &amp; Poznyak, A. (2025). Nash e-Equilibrium in State Constraint Online Games: Tanaka-Yokoyama Function Analysis and Inertial Mirror Descent in Continuous Time.  International Journal of Dynamics and Control, 13(9): 310.</t>
  </si>
  <si>
    <t>Rivera-Figueroa, A. &amp; Cruz-Canales, J. L. (2025). Tangent Lines That Neither Touch nor Cross the Curves at the Points of Tangency.  International Journal of Mathematical Education in Science and Technology, 56(9): 1690-1724.</t>
  </si>
  <si>
    <t>Sanchez-Hernandez, R., Cruz-Villarreal, D. E., Silva-Palacios, A. et al. (2025). Altered b-Adrenergic System, Cardiac Dysfunction, and Lethal Arrhythmia in a Rat Model of Metabolic Syndrome.  International Journal of Molecular Sciences, 26(16): 7989.</t>
  </si>
  <si>
    <t>Quezada-Maldonado, E. M., Lozolla-Ortiz, J. I., Santibanez-Andrade, M., Morales-Barcenas, R., Garcia-Cuellar, C. M. &amp; Sanchez-Perez, Y. (2025). Airborne PM10 Decreases Ku80 Expression and Ku70–Ku80 Heterodimer Levels of the Non-Homologous End Joining Repair Pathway in Lung Epithelial Cells.  International Journal of Molecular Sciences, 26(18): 8936.</t>
  </si>
  <si>
    <t>Soto, K. M., Godinez-Oviedo, A., Romo-Perez, A. et al. (2025). Cysteine Surface Engineering of Green-Synthesized Gold Nanoparticles for Enhanced Antimicrobial and Antifungal Activity.  International Journal of Molecular Sciences, 26(15): 7645.</t>
  </si>
  <si>
    <t>Jimenez-Gutierrez, G. E., Zavaleta-Vasquez, T. I., Lizcano-Meneses, J. A., Garcia-Aguirre, I. A., Laredo-Cisneros, M. S., Magana, J. J., Winder, S. J., Cordero-Martinez, J. &amp; Cisneros, B. (2025). Analysis of Beta-Dystroglycan in Different Cell Models of Senescence.  International Journal of Molecular Sciences, 26(16): 7726.</t>
  </si>
  <si>
    <t>Shoshani, L., Huerta, C. S., Roldan, M. L., Ponce, A. &amp; Martinez-Archundia, M. (2025). Connecting the Dots: Amog/î²2 and Its Elusive Adhesion Partner in Cns.  International Journal of Molecular Sciences, 26(17): 8744.</t>
  </si>
  <si>
    <t>Martinez-Mendez, D. D., Sanchez-Mundo, M. D., Thompson-Bonilla, M. D., Alvarez-Salas, L. M., Rosales-Garcia, V. H., Rodriguez-Campos, J. &amp; Jaramillo-Flores, M. E. (2025). Anticancer Activity of Ethanolic Extract of Tabernaemontana Catharinensis in Breast Cancer Lines Mcf-7 and Mda-Mb-231.  International Journal of Molecular Sciences, 26(16): 8111.</t>
  </si>
  <si>
    <t>Sanchez-Pech, J. C., Nic-Can, G. I., Carrillo-Cocom, L. M. et al. (2025). Enhancement of the Osteoinductive Properties of Pcl Scaffolds Through Surface Modification With Aptes Plasma.  International Journal of Polymeric Materials and Polymeric Biomaterials, 74(16): 1484-1496.</t>
  </si>
  <si>
    <t>Torres, J., Reza, V. &amp; Guerrero, J. (2025). An Extended Adaptive Generalized Second-Order Algorithm for Simultaneous Estimation of Reaction Rates and an Input Disturbance in Bioprocesses.  International Journal of Robust and Nonlinear Control, 35(14): 5990-6001.</t>
  </si>
  <si>
    <t>Dreffs, A. A., Hendry, E., Gonzalez, L., Lin, C. M., Coranguez, M. D. &amp; Antonetti, D. A. (2025). Norrin Treatment Prevents Vascular Permeability and Amacrine Cell Loss While Preserving Vision in Diabetic Rats.  Investigative Ophthalmology &amp; Visual Science, 66(8): 886.</t>
  </si>
  <si>
    <t>Raffaghelli, J., Rivera-Vargas, P. &amp; Dussel, I. (2025). Rethinking Ethics in the Age of Ai: Beyond a Pedagogy of Cruelty.  Izquierdas, 54: 1-33.</t>
  </si>
  <si>
    <t>Raffaghelli, J., Rivera-Vargas, P. &amp; Dussel, I. (2025). Rethinking Ethics in the Era of Ai: Beyond a Pedagogy of Cruelty.  Izquierdas, 54: 1-35.</t>
  </si>
  <si>
    <t>Fornah, S., Jardon-Perez, L. E., Ramirez-Argaez, M. A. &amp; Conejo, A. N. (2025). A Cfd Analysis of Oxygen Lance Configuration to Mitigate Dead Zones and Improve Steel Production in Electric Arc Furnaces.  Jom, 77: 7782-7800.</t>
  </si>
  <si>
    <t>Morel-Moreno, I., Ramirez-Bon, R., Villacampa, B., Carrasco, C., Valdes, M. &amp; Rodriguez, C. A. (2025). Establishing the Hierarchy of Growth-Driven Properties in Cds Thin Films and Their Role in Cds/Pbs Solar Cell Performance.  Journal of Alloys and Compounds, 1039: 183225.</t>
  </si>
  <si>
    <t>Perez, I., Sosa, V., Gamboa, F., Enriquez-Carrejo, J. L. &amp; Mixteco-Sanchez, J. C. (2025). Assessing the Effect of Liclo4 Electrolyte on the Electrochemical Properties of Indium Tin Oxide Thin Films.  Journal of Applied Research and Technology, 23(4): 362-370.</t>
  </si>
  <si>
    <t>Perez-Becerra, K. O., Pedroza-Montero, J. N., Pederson, M. R., Hernandez-Segura, L. I. &amp; Koster, A. M. (2025). Hybrid Diagonal Approximation in Time-Dependent Auxiliary Density Functional Theory.  Journal of Computational Chemistry, 46(23): e70210.</t>
  </si>
  <si>
    <t>Hernandez, H. D., Dominguez, R. B. &amp; Gutierrez, J. M. (2025). Uric Acid Detection With a Sustainable Electrochemical Paper-Based Analytical Device Manufactured With Polyvinyl Alcohol-Graphite Conductive Ink.  Journal of Electroanalytical Chemistry, 997: 119476.</t>
  </si>
  <si>
    <t>Barbosa-Martin, E., Valencia-Quinones, N. Y., Zarza-Garcia, A. L. et al. (2025). Nutritional Analysis of Traditional Foods From the Yucatan Peninsula.  Journal of Food Composition and Analysis, 148: 108260.</t>
  </si>
  <si>
    <t>Chekhovsky, V., Hayrapetyan, A., Makarenko, V. et al. (2025). Search for Jet Quenching With Dijets From High-Multiplicity Ppb Collisions at root ˆšSnn=8.16 Tev.  Journal of High Energy Physics(7): 118.</t>
  </si>
  <si>
    <t>Abbaslu, S., Abud, A. A., Acciarri, R. &amp; Montano-Zetin, L. M. (2025). Spatial and temporal evaluations of the liquid argon purity in ProtoDUNE-SP.  Journal of Instrumentation, 20: P09008.</t>
  </si>
  <si>
    <t>Sanchez-Arroyo, A., Rodriguez-Reyes, M., Villarreal-Fuentes, B. O. et al. (2025). Combined Effect of Tio2 and Metallurgical Slag Addition on the Properties of Magnesium Composites.  Journal of Materials Engineering and Performance, 34: 18844-18857.</t>
  </si>
  <si>
    <t>Flores-Garcia, E., Hernandez-Landaverde, M. A., Romero-Avila, E. &amp; Ramirez-Bon, R. (2025). Zno Crystalline Nanofibers With Photocatalytic Properties Obtained From Pork Skin Gelatin and Zinc Acetate Fibers.  Journal of Materials Science-Materials in Electronics, 36(26): 1662.</t>
  </si>
  <si>
    <t>Rodriguez-Rosales, K., Cruz-Gomez, J., Santos-Cruz, J., Melendez-Lira, M., Guillen-Cervantes, A., Contreras-Puente, G. &amp; De Moure-Flores, F. J. (2025). Effect of Cui Film Thickness Deposited Via Pvd on the Performance of Cds/Cdte Solar Cells.  Journal of Materials Science-Materials in Electronics, 36(26): 1720.</t>
  </si>
  <si>
    <t>Kravchenko, V. V. &amp; Murcia-Lozano, L. E. (2025). Solution of the Zakharov-Shabat System in Terms of Neumann Series of Bessel Functions.  Journal of Mathematical Sciences (United States), 289: 955-961.</t>
  </si>
  <si>
    <t>Ochoa-Rodriguez, L. R., Mendoza-Galvan, A., Bravo-Alfaro, D. A., Luna Barcenas, G. &amp; Prokhorov, E. (2025). Characterization and Stability Assessment of Geraniol Self-Nanoemulsifying Drug Delivery Systems (Snedds): a Novel Approach Using Dielectric Spectroscopy.  Journal of Molecular Liquids, 437: 128328.</t>
  </si>
  <si>
    <t>Rayna, N. T., Sonda, I. J., Siddiqi-Tamanna, L. S., Ridker, P. M., De la Cruz-Burelo, E., Akter, N. &amp; Mazumder, A. A. J. (2025). S M Nazmuz Sakib’s Expansive Educational Trajectory: A Forensic and Psychological: Study of His Motivations, Intentions, and Cognitive Strategies.  Journal of Neurology and Neurosurgery, 1(2): [1-13].</t>
  </si>
  <si>
    <t>Siddiqi-Tamanna, L. S., Ridker, P. M., De la Cruz-Burelo, E., Akter, N. &amp; Mazumder, A. A. J. (2025). S M Nazmuz Sakib’s Dual-Task Classification Model for Fruit and Vegetable Type and Freshness Detection.  Journal of Neurology and Neurosurgery, 2(3): [1-18].</t>
  </si>
  <si>
    <t>Daza, L. G., Martin-Tovar, E. A., Duarte-Ake, M., Perez-Quintana, I. V. &amp; Castro-Rodriguez, R. (2025). Structural, Morphological and Optical Characterization of Zno/Tio2 Multi-Layer Nanocomposites Extracted From Commercial Sunscreens.  Journal of Optoelectronics and Advanced Materials, 27(7-8): 318-325.</t>
  </si>
  <si>
    <t>Sigala-Aguilar, N. A., Delgadillo-Martinez, J., Fernandez-Luqueno, F. &amp; Lopez, M. G. (2025). Multi-Walled Carbon Nanotubes as Elicitors in Tomato Seedlings (Solanum Lycopersicum L.): Impact on Biocompounds and Amino Acids Production, Nutrient Uptake, Growth of Seedlings, and Biological Quality of the Soil.  Journal of Soil Science and Plant Nutrition, 25: 8168-8186.</t>
  </si>
  <si>
    <t>Sigala-Aguilar, N. A., Flores-Renteria, D., Vera-Reyes, I., Moya-Cadena, S., Fernandez-Luqueno, F. &amp; Lopez, M. G. (2025). Multi-Walled Carbon Nanotubes: Effect on the Growth-Development of Tomato Plants (Solanum Lycopersicum L.), Biocompounds Content in Tomato Fruits and Quality Indicators of Cultivated Soil.  Journal of Soil Science and Plant Nutrition, 25: 6840-6860.</t>
  </si>
  <si>
    <t>Garcia, D. H., Garnica-Romo, M. G., Ramos-Corona, A., Cervantes-Alvarez, F., Garcia-Gonzalez, L., Dasgupta-Schubert, N. &amp; Alvarado-Gil, J. J. (2025). Photocatalytic Activity Under Visible Light of Ni:Tio2-Nitio3 Synthesized Through a Modified Sol-Gel Method.  Journal of Sol-Gel Science and Technology, 115: 1449-1464.</t>
  </si>
  <si>
    <t>Galvez-Barbosa, S., Gonzalez, L. A. &amp; Bretado, L. A. (2025). Pechini-Type Sol-Gel Synthesis of Z-Scheme Znfe2o4/a-Fe2o3 Heterojunction Nanoparticles for the Photocatalytic Degradation of Methylene Blue Under Natural Solar Radiation.  Journal of Sol-Gel Science and Technology, 115: 1356-1373.</t>
  </si>
  <si>
    <t>Davila-Pulido, G. I., Gonzalez-Bonilla, B. R., Charles, D. A., Gonzalez-Ibarra, A. A., Chaidez-Felix, J. C. &amp; Salinas-Rodriguez, A. (2025). Silver Extraction From Jarositic Waste: Effect of Sodium Silicate on Cyanidation and Alkaline Decomposition as a Path to Revalorization.  Journal of Sustainable Metallurgy, 11: 2622-2631.</t>
  </si>
  <si>
    <t>Paniagua-Chavez, M. L., Garces-Patino, L. A., Rodriguez-Gonzalez, C., Meza, R., Martinez-Antonio, A., Ruiz-Baltazar, A. J. &amp; Oliva, J. (2025). The Role of Green Redox Powder (Melanin) to Enhance the Capacitance of Graphene/Feox Based Supercapacitors.  Journal of the Indian Chemical Society, 102(10): 102048.</t>
  </si>
  <si>
    <t>Penaflor-Tellez, Y., De La Madrid, J. G., Monge-Celestino, E. I., Perez-Ibanez, C., Vazquez, R. S. L., Mondragon, S. I. S., Miguel-Rodriguez, C. E. &amp; Gutierrez-Escolano, A. L. (2025). The Leader of the Capsid Protein From Feline Calicivirus Must Be Palmitoylated and Form Oligomers Through Disulfide Bonds for Efficient Viral Replication.  Journal of Virology, 99(9): e01270-25.</t>
  </si>
  <si>
    <t>Chavez-Pineda, O. G., Guevara-Pantoja, P. E., Marin-Lizarraga, V., Caballero-Robledo, G. A., Patino-Lopez, L. D., May-Arrioja, D. A., De-La-Pena, C. &amp; Garcia-Cordero, J. L. (2025). Parallel Dld Microfluidics for Chloroplast Isolation and Sorting.  Lab on a Chip, 25: 4609-4619.</t>
  </si>
  <si>
    <t>Lopez-Lopez, E., Delgado-Monzon, A., Forero-Giron, A. C. et al. (2025). Huella latinoamericana en Lindau Nobel Laureate Meeting 2025 (#LINO2025).  Latin American Journal of Clinical Sciences and Medical Technology, 7: 67-72.</t>
  </si>
  <si>
    <t>Perez-Duran, H., Martinez-Baltodano, F. &amp; Vargas-Gutierrez, G. (2025). Polishing of Aisi 304 Ss by Electrolytic Plasma in Aqueous Urea Solution: Effect on Surface Modification and Corrosion Resistance.  Materials, 18(16): 3786.</t>
  </si>
  <si>
    <t>Rodriguez-Ocanto, N., Gonzalez-Gomez, W. S., Rodriguez-Gattorno, G., Padron-Hernandez, W. &amp; Ruiz-Gomez, M. A. (2025). Sustainable Colloidal Ink for Inkjet Printing of 1t/2h-Mos2 Based Photodetectors on Flexible Substrate.  Materials Science in Semiconductor Processing, 200: 110019.</t>
  </si>
  <si>
    <t>Solis-Perales, G., Espinoza-Valdez, A., Luna-Oliveros, B. C., Rivera, J. &amp; Sanchez-Estrada, J. (2025). Design of Stable Signed Laplacian Matrices With Mixed Attractive-Repulsive Couplings for Complete in-Phase Synchronization.  Mathematics, 13(17): 2741.</t>
  </si>
  <si>
    <t>Mier-Briseno, A., Benavides-Huerto, M. A., Padilla Ponce, I. &amp; Lagunas-Rangel, F. A. (2025). Atypical Carcinoid of the Thymus: Early Diagnosis in a Case Report.  Medical Sciences, 13(3): 96.</t>
  </si>
  <si>
    <t>Reyes, L. V., Garcia-Rivera, G., Javier-Reyna, R., Morales-Rios, E., Tinajero, S., Banuelos, C., Talamas-Lara, D. &amp; Orozco, E. (2025). The CRISPR-Cas9 System in Entamoeba histolytica Trophozoites: ehcp112 Gene Knockout and Effects on Other Genes in the V1 Virulence Locus.  Microorganisms, 9(2219): 374.</t>
  </si>
  <si>
    <t>Sanchez-Ramos, A., Loo-Yau, J. R., Hernandez-Dominguez, E. A., Pulido-Gaytan, M. A., Reynoso-Hernandez, J. A. &amp; Moreno, P. (2025). Power-Dependent Modeling of Microwave Fet Intrinsic Elements Using X-Parameters.  Microwave and Optical Technology Letters, 67(9): e70411.</t>
  </si>
  <si>
    <t>Guzman-Jarquin, E. J., Perez-Garibay, R., Alvarado-Gomez, A., Fuentes-Aceituno, J. C. &amp; Mejia-Cruz, I. C. (2025). Efficient platinum cementation via galvanic interactions promoted by physically interconnected zinc-graphite plates in an acidic HClO4-HCl medium.  Minerals Engineering, 234: 109726.</t>
  </si>
  <si>
    <t>Gaona-Mendoza, A. S., Massange-Sanchez, J. A., Barboza-Corona, J. E., Abraham-Juarez, M. J. &amp; Casados-Vazquez, L. E. (2025). Codon Optimization Is Required to Express Fluorogenic Reporter Proteins in Lactococcus Lactis.  Molecular Biotechnology, 67: 3685-3695.</t>
  </si>
  <si>
    <t>Vazquez-Vazquez, E. F., Hernandez-Rodriguez, Y. M., Solorza-Feria, O. &amp; Cigarroa-Mayorga, O. E. (2025). Optimized Sonochemical Exfoliation of Bulk 6H-SiC for the Synthesis of Multi-Layered SiC Nanosheets.  Nanomaterials, 15(19): 1480.</t>
  </si>
  <si>
    <t>Liu, W. W., Reicher, N., Alway, E. et al. (2025). A Gut Sense for a Microbial Pattern Regulates Feeding.  Nature, 645: 729-736.</t>
  </si>
  <si>
    <t>Galvan, E. J. &amp; Griego, E. (2025). Aging-Related Adaptations of Metabotropic Glutamate Receptors Within the Ca3 Region of the Rat Hippocampus.  Neurobiology of Aging, 156: 111-122.</t>
  </si>
  <si>
    <t>Escalona-Nandez, I., Palacios-Gonzalez, B., Estanes-Hernandez, A., Guevara-Cruz, M., Torre-Delgadillo, A., Granados-Arreola, J., Medina-Vera, I., Noriega, L. G. &amp; Perez-Monter, C. (2025). Relationship between faecal microbiota and daily dietary macronutrients intake in male and female patients with hepatitis C virus-cirrhosis: a pilot study.  Nutrition, 141: 112915.</t>
  </si>
  <si>
    <t>Lucas-Rosales, V. A., Vazquez, M. A., Merino, G., Poater, A. &amp; Jimenez-Halla, J. O. C. (2025). Electrophilic Insertion and Ring Growth in 1,2,5-Azadiborolidines: Theoretical Evidence for Boron-Driven Expansion.  Organic Chemistry Frontiers, 12: 5146-5156.</t>
  </si>
  <si>
    <t>Cordoba-Andrade, F., Peralta-Castro, A., Garcia-Medel, P. L. et al. (2025). The Concentration of Single-Stranded Dna-Binding Proteins Is a Critical Factor in Recombinase Polymerase Amplification (Rpa), as Revealed by Insights From an Open-Source System.  Peerj, 13: e19758.</t>
  </si>
  <si>
    <t>Garcia, E. H., Lamazares, B. L., Gomez-Lira, G. et al. (2025). Analysis of the Recurrence of Adverse Drug Reactions in Pediatric Patients With Epilepsy.  Pharmaceuticals, 18(8): 1116.</t>
  </si>
  <si>
    <t>Acosta Palacios, J. F., Aleman-Ayala, K., Rodriguez-Lugo, V., Villasenor-Ceron, L. S., Tomas-Velazquez, S. A., Arvizu Coyotzi, M. A. &amp; Karthik-Tangirala, V. K. (2025). Effect of Zn and Mo Concentration in Nanostructured Znmoo4 Synthesized by the Hydrothermal Method on the Detection of Acetone.  Physica B, 716: 417728.</t>
  </si>
  <si>
    <t>Rahmani, S. (2025). Weak Decays of Bs to Ds Based on the Helicity Analysis.  Physica Scripta, 100(9): 095305.</t>
  </si>
  <si>
    <t>Acharya, S., Agarwal, A., Rinella, G. A. et al. (2025). Higher-Order Symmetry Plane Correlations in Pb-Pb Collisions at root Snn=5.02 Tev.  Physical Review C, 111(6): 064913.</t>
  </si>
  <si>
    <t>Ayon-Beato, E., Flores-Alfonso, D. &amp; Hassaine, M. (2025). Ultrarelativistic Limit of the Kerr Theorem.  Physical Review D, 112(4): 044059.</t>
  </si>
  <si>
    <t>Noriega, H. E., De-Santiago, J., Garcia-Arroyo, G., Venzor, J. &amp; Perez-Lorenzana, A. (2025). Resonant Neutrino Self-Interactions: Insights From the Full Shape Galaxy Power Spectrum.  Physical Review D, 112(6): 063509.</t>
  </si>
  <si>
    <t>Aliberti, R., Aoyama, T., Balzani, E. et al. (2025). The Anomalous Magnetic Moment of the Muon in the Standard Model: an Update.  Physics Reports-Review Section of Physics Letters, 1143: 1-158.</t>
  </si>
  <si>
    <t>Flores-Lopez, L. F., Vidaver, A. K., Olalde-Portugal, V., Morales-Galvan, O., Montalban, K. M., D'amico-Willman, K. M., Roman-Reyna, V. &amp; Huerta, A. I. (2025). Resource Announcement of 18 Clavibacter Nebraskensis Genomes Isolated From Maize in Mexico.  Phytofrontiers, 5: 540-542.</t>
  </si>
  <si>
    <t>De Lira-Ramos, K. V., Gonzã¡Lez-Gaona, E., Morales-Dominguez, J. F., Trejo-Saavedra, D. L., Sosa-Ramirez, J., Rivera-Bustamante, R. F. &amp; Luna-Ruiz, J. D. (2025). Resistance Assessment to Phyvv and Pepgmv in Wild and Domesticated Accessions of Capsicum Annuum L. By Bioballistic Inoculation.  Plants-Basel, 14(17): 2708.</t>
  </si>
  <si>
    <t>Gomez, L. A. G. &amp; De La Cruz, G. G. (2025). Transverse-Electric Surface Plasmon in Graphene Under Uniform Strain.  Plasmonics, 20: 7171-7181.</t>
  </si>
  <si>
    <t>Flores-Ramirez, B., Suaste-Gomez, E., Garcia-Limon, V. &amp; Angeles-Medina, F. (2025). Flexible Pvdf Sensors for Bruxism Bite Force Measurement: a Redefined Instrumental Approach.  Plos One, 20(8): e0330422.</t>
  </si>
  <si>
    <t>Bensussen, A., Arciniega-Gonzalez, J. A., Alvarez-Buylla, E. R. &amp; Martinez-Garcia, J. C. (2025). Analytical Approach of Synchronous and Asynchronous Update Schemes Applied to Solving Biological Boolean Networks.  Plos One, 20(9): e0319240.</t>
  </si>
  <si>
    <t>De La Mora-Lopez, D. S., Olivera-Castillo, L., Lopez-Cervantes, J., Sanchez-Machado, D. I., Ayala-Zavala, J. F., Soto-Valdez, H. &amp; Madera-Santana, T. J. (2025). Bioengineered Chitosan-Collagen-Honey Sponges: Physicochemical, Antibacterial, and in Vitro Healing Properties for Enhanced Wound Healing and Infection Control.  Polymers, 17(17): 2379.</t>
  </si>
  <si>
    <t>Gutierrez-Pavon, J. &amp; Pacheco, C. G. (2025). A Formula for the Density of Local Time of the Brox Diffusion in a Time-Window.  Random Operators and Stochastic Equations, 33(3): 297-303.</t>
  </si>
  <si>
    <t>Montes-Monsalve, J., Bernal-Correa, R., Morales-Acevedo, A. &amp; Pulzara-Mora, A. (2025). Study of the Structural and Optical Properties of Cuinse2 Thin Films Obtained by Rf Sputtering as a Function of the Deposition Temperature.  Revista De La Academia Colombiana De Ciencias Exactas Fisicas Y Naturales, 49(192): 532-545.</t>
  </si>
  <si>
    <t>Ashok, A., Sekar, K., Acosta, D., Alzahrani, H. S., Alfaifi, A. H. &amp; Hameed, T. A. (2025). Maneuvering Investigation of Theoretical and Experimental Parameters for Al-Doped Cu (in, Ga) Se2 Thin Film Solar Cells With and Without a Back Surface Field Layer.  Rsc Advances, 15(38): 31899-31916.</t>
  </si>
  <si>
    <t>Munoz-Cortes, E., Leardini, F., Conte, M., Campo, A. D., Flores, E., Ares, J. R. &amp; Nevshupa, R. (2025). Exploring Tribochemical Transduction Pathways for Dehydrogenation of Molecular Hydrides.  Rsc Mechanochemistry, 2(2): 285-296.</t>
  </si>
  <si>
    <t>Miranda-Hernandez, J. A. &amp; Roig-Garces, P. (2025). New t-based evaluation of the hadronic vacuum polarization contribution to the muon anomalous magnetic moment.  SciPost Physics Proceedings, 16: 032.</t>
  </si>
  <si>
    <t>Masjuan, P., Miranda-Hernandez, J. A. &amp; Roig-Garces, P. (2025). Tau data-based evaluations of the hadronic vacuum polarization contribution to the muon g-2.  SciPost Physics Proceedings, 17: 023.</t>
  </si>
  <si>
    <t>Miranda-Hernandez, J. A. &amp; Roig-Garces, P. (2025). Flavor violating li decay into lj and a light gauge boson.  SciPost Physics Proceedings, 16: 011.</t>
  </si>
  <si>
    <t>Roig-Garces, P. (2025). Exclusive hadronic t decays, within &amp; beyond the Standard Model.  SciPost Physics Proceedings, 16: 005.</t>
  </si>
  <si>
    <t>Ramos, A. J., Lazarowski, A., Vega-Garcia, A. et al. (2025). Modulation of Neuroinflammation as a Therapeutic Strategy for the Control of Epilepsy.  Seizure-European Journal of Epilepsy, 131: 458-470.</t>
  </si>
  <si>
    <t>Ramirez-Guizar, M. A., De Los Santos-Lopez, N. M., Perez-Angel, G., Mendez-Alcaraz, J. M. &amp; Castaneda-Priego, R. (2025). Evolution of the Structure in a Soft Binary Colloidal Mixture During Thermodynamic Processes of Cooling and Heating.  Soft Matter, 21: 7204-7216.</t>
  </si>
  <si>
    <t>Kokornaczyk, M. O., Reif, M., Loef, M. et al. (2025). Multi-Cancer Detection Using Pattern Formation in Drying Body Fluids: a Systematic Review and Meta-Analysis of Diagnostic Test Accuracy Studies.  Technology in Cancer Research &amp; Treatment, 24: 1-15.</t>
  </si>
  <si>
    <t>Moztarzadeh, S., Vargas-Robles, H., Schnoor, M., Radeva, M. Y., Waschke, J. &amp; Garcia-Ponce, A. (2025). Erk1/2 Is Not Required for Endothelial Barrier Establishment Despite Its Requirement for Camp-Dependent Rac1 Activation in Heart Endothelium.  Tissue Barriers, 13(3): 2398875.</t>
  </si>
  <si>
    <t>Marquez-Quiroga, L. V., Vargas-Pozada, E. E., Cardoso-Lezama, I., Ramos-Tovar, E., Vasquez-Garzon, V. R., Pina-Vazquez, C., Villa-Trevino, S., Arellanes-Robledo, J. &amp; Muriel, P. (2025). Chronological Activation of the Nlrp3 Inflammasome/Pyroptosis Pathway in the Progression From Metabolic Dysfunction-Associated Fatty Liver Disease to Hepatocellular Carcinoma.  Toxicology Mechanisms and Methods, 35(8): 1103-1117.</t>
  </si>
  <si>
    <t>Serafin-Higuera, E. L., Reyes-Valdes, M. H., Garcia-Osuna, H. T., Morales-Diaz, A. B., Villarreal-Quintanilla, J. A., Medrano-Macias, J., Barrientos-Rivera, G. &amp; Benavides-Mendoza, A. (2025). Mineral and Carbohydrate Accumulation and Their Relationship With Macroand Micro Morphology of Dasylirion Cedrosanum Trel.  Tropical and Subtropical Agroecosystems, 28(2): 111.</t>
  </si>
  <si>
    <t>Navarro-Barron, E., Hernandez-Gonzalez, C., Llera-Herrera, R., Garcia-Gasca, A., Lopez-Perez, M. &amp; Gomez-Gil, B. (2025). Overfeeding, Agavins, and Dietary Fat: Factors That Modulate the Zebrafish Gut Microbiota.  Zebrafish, 22(4): 141-151.</t>
  </si>
  <si>
    <t>INVESTIGACION Y ESTUDIOS MULTIDISCIPLINARIOS</t>
  </si>
  <si>
    <t>Direccion General de Asuntos del Personal Academico-Programa de Apoyo a Proyectos de Investigacien e Innovacion Tecnologica (DGAPA-PAPIIT) [IN212823]; Institutional program Programa de Investigacion para el Desarrollo y la Optimizacion de Vacunas, Inmunomoduladores y Metodos Diagnosticos del IIB (PROVACADI); Conselho Nacional de Desenvolvimento Cientifico e Tecnologico [313047/2023-5]; Fundacao de Amparo a Pesquisa do Estado de Sao Paulo [2022/03042-5]</t>
  </si>
  <si>
    <t>Universit de Sherbrooke</t>
  </si>
  <si>
    <t>SECHTI</t>
  </si>
  <si>
    <t>UNAM (Universidad Nacional Autnoma de Mxico) Research and Technological Innovation Projects Support Program [PAPIIT-220819]; DGAPA, UNAM [523.01/0052DFA/FA/2021]</t>
  </si>
  <si>
    <t>Instituto Politecnico Nacional (project SIP key) [20241546]; SECIHTI [CBF2023-2024-3214]</t>
  </si>
  <si>
    <t>SECIHTI; Jovenes Investigadoras e Investigadores por Mexico programme</t>
  </si>
  <si>
    <t>CONAHCYT (Consejo Nacional de Humanidades, Ciencia y Tecnologia, Mexico); Universidad de Sonora [USO316008536]</t>
  </si>
  <si>
    <t>Secretariat of Science, Humanities, Technology and Innovation (SECIHTI) of Mexico [814,088]</t>
  </si>
  <si>
    <t>Instituto Mexicano del Seguro Social [R-2023-785-056]; Secretaria de Ciencia, Humanidades, Tecnologia e Innovacion (SECIHTI) [777856, 997006]</t>
  </si>
  <si>
    <t>Institut National de la Santé et de la Recherche Médicale (INSERM); Centre National de la Recherche Scientifique (CNRS); Sorbonne Université [PER-SU 2014]; Brain &amp; Behavior Research Foundation NARSAD [17566 ]; [to VV]), FP7 Marie Curie Actions Career [FP7-PEOPLE-2013-CIG 618807]; Agence Nationale de la Recherche [ANR-15-CE16-0005]; Consejo Nacional de Ciencia y Tecnologia [2019 296652, PN2017-4687]; Fundação de Amparo à Pesquisa do Estado de Sao Paulo [FAPESP 2019/17065-4 and 2021/12978-1, 2018/14153-7, 2021/07134-9, 2018/15505-4]</t>
  </si>
  <si>
    <t>Universidad Autonoma de Guerrero [923138]</t>
  </si>
  <si>
    <t>National Institutes of Health (NHLBI) [P01 HL085607]; Emory Center for Neurodegenerative Disease and Department of Pathology at Emory University [NS055077]</t>
  </si>
  <si>
    <t>NIH, United States [HD100251]</t>
  </si>
  <si>
    <t>Agencia Nacional de Investigacin y Desarrollo</t>
  </si>
  <si>
    <t>Asociacion Mexicana de Cultura, A. C.</t>
  </si>
  <si>
    <t>CONACyT (Mexico) [Fronteras 58518]</t>
  </si>
  <si>
    <t>National Council of Science and Technology of Mexico (CONACYT); [FIS/IMSS/PROT/PRIO/019/092]; [622940]</t>
  </si>
  <si>
    <t>CONACyT Now SECIHTI; JCMM [280276]; National Research System of Mexico</t>
  </si>
  <si>
    <t>Fondo Sectorial de Investigacion para la Educacion SEP-CONACYT, Convocatoria de Investigacion Cientifica Basica 2017-2018, CONACyT Mexico [A1-S-9740]; Newton Fund RCUK- CONACYT-2015 (Research Conuncils UK-CONACyT); SIP-IPN Multidisciplinary Project [2242]</t>
  </si>
  <si>
    <t>European Union’s Horizon 2020 Framework Programme for Research and Innovation ‘Brain Involvement in Dystrophinopathies’ (BIND) [847826]; ECOS Nord-Conahcyt [M16SO1/276330]</t>
  </si>
  <si>
    <t>Instituto Nacional de Ciencias Medicas y Nutricion Salvador Zubiran (INCMNSZ); Secretaria de Ciencia, Humanidades, Tecnologia e Innovacion (SECIHTI) [CBF2023-2024-3090, CVU 996859]</t>
  </si>
  <si>
    <t>Deutscher Akademischer Austauschdienst (DAAD) [91791886, 57552337, 57507442]; Ministerio de Ciencia Tecnologa e Innovacio; Deutsche Forschungsgemeinschaft [GRK2495/H, WE4972/8]; SECIHTI [319478]</t>
  </si>
  <si>
    <t>DGAPA-UNAM [102522]; SECIHTI [CVU-867620]</t>
  </si>
  <si>
    <t>Secretaria de Ciencia, Humanidades, Tecnologia e Innovacibn (Secihti) under the Program Investigadoras e Investigadores por Mexico [CIR/063/2024]</t>
  </si>
  <si>
    <t>Direccin General de Asuntos del Personal Acadmico, Universidad Nacional Autnoma de Mxico</t>
  </si>
  <si>
    <t>University of Medellin; Universidad de Antioquia; UniRemington; CODI UdeA [2022-53586]; Secretaria de Ciencia, Humanidades, Tecnologia e Innovacion, (SECIHTI)</t>
  </si>
  <si>
    <t>CONAHCYT/SECIHTI (Mexico) [CF-2023-I-926]; Office of Naval Research Global (ONRG) [N62909-19-1-2119]</t>
  </si>
  <si>
    <t>Facultad de Ciencias, Universidad del Valle [CI 41701]; CONACYT (Mexico) project Ciencia de FronteraFORDECYT [PRONACES/61517/2020]; Regional Mathematical Center of the Southern Federal University; Ministry of Science and Higher Education of Russia [075-02-2025-1720]</t>
  </si>
  <si>
    <t>UNAM's Institute of Ecology; Interdisciplinary Faculty of Biological and Health Sciences of the Universidad de Sonora [2203006]</t>
  </si>
  <si>
    <t>Instituto de Investigaciones Biomédicas; Universidad de Carabobo Venezuela</t>
  </si>
  <si>
    <t>SECIHTI [7220]; Universidad Autónoma Agraria Antonio Narro [38111-425401001-2320]</t>
  </si>
  <si>
    <t>CONAHCYT [CBF2023-2024-3226];  Spanish support [MCIN/AEI/10.13039/501100011033, PID2020-</t>
  </si>
  <si>
    <t>CONA-CYT, Mexico [1039577, 702805]</t>
  </si>
  <si>
    <t>SECIHTI (Mexico) [302979]</t>
  </si>
  <si>
    <t>FWF; FNRS; FWO (Belgium); CNPq; CAPES; FAPERJ; FAPERGS; FAPESP (Brazil); BNSF (Bulgaria); MoST; NSFC (China); CSF (Croatia); RIF (Cyprus); SENESCYT (Ecuador); ERC PRG [MoER TK202]; Academy of Finland; MEC; CEA; CNRS/IN2P3 (France); SRNSF; BMBF; DFG; HGF (Germany); NKFIH (Hungary); DAE; DST; IPM; SFI (Ireland); INFN (Italy); NRF (Republic of Korea); MES (Latvia); MOE; UM (Malaysia); BUAP; CONACYT; UASLP-FAI (Mexico); PAEC (Pakistan); FCT (Portugal); MESTD (Serbia); PCTI (Spain); MOSTR (Sri Lanka); Swiss Funding Agencies (Switzerland); NSTDA; TUBITAK; DOE; NSF (USA); Marie-Curie programme; European Research Council; Horizon 2020 Grant [675440, 724704, 752730, 758316, 765710, 824093, 101115353, 101002207]; COST Action [CA16108]; Leventis Foundation; Alfred P. Sloan Foundation; Alexander von Humboldt Foundation; Science Committee [22rl-037]; Belgian Federal Science Policy Office; Fonds pour la Formation a la Recherche dans l'Industrie et dans l'Agriculture (FRIA-Belgium); FWO (Belgium) under the Excellence of Science - EOS [30820817]; Beijing Municipal Science &amp; Technology Commission [Z191100007219010]; Fundamental Research Funds for the Central Universities (China); Ministry of Education, Youth and Sports (MEYS) of the Czech Republic; Shota Rustaveli National Science Foundation [FR-22-985]; Deutsche Forschungsgemeinschaft (DFG) [EXC 2121, 390833306, 400140256 - GRK2497]; Hellenic Foundation for Research and Innovation (HFRI) [2288]; Hungarian Academy of Sciences [K 131991, K 133046, K 138136, K 143460, K 143477, K 146913, K 146914, K147048, 2020-2.2.1-ED-2021-00181, TKP2021-NKTA64]; Council of Science and Industrial Research, India - NextGenerationEU program (Italy); Latvian Council of Science [2022/WK/14]; National Science Center [Opus 2021/41/B/ST2/01369, 2021/43/B/ST2/01552]; Fundacao para a Ciencia e a Tecnologia [CEECIND/01334/2018]; National Priorities Research Program by Qatar National Research Fund; ERDF a way of making Europe [MDM-2017-0765]; Programa Severo Ochoa del Principado de Asturias (Spain); National Science, Research and Innovation Fund via the Program Management Unit for Human Resources; Research and Innovation [B39G670016]; Kavli Foundation; Nvidia Corporation; SuperMicro Corporation; Welch Foundation [C1845]; Weston Havens Foundation (USA)</t>
  </si>
  <si>
    <t>Conahcyt-Mexico [CF-2023-I-935, 791301]; Secihti Mexico PhD scholarship [791301]</t>
  </si>
  <si>
    <t>Secretaria de Ciencia, Humanidades, Tecnologia e Inovacion (SECIHTI) [CBF2023-2024-268]; SECIHTI [712251]; FORDECYT [PRONACES/61533/2020]; CIC-UMSNH [18371]</t>
  </si>
  <si>
    <t>United States, Department of Agriculture (USDA), National Institute of Food and Agriculture [OKL03091]; Oklahoma Agricultural Experiment Station, Oklahoma State University; Tecnologico Nacional De Mexico [17349.23P]</t>
  </si>
  <si>
    <t>INMEGEN project [490 CEI 09/2023/I]; Conacyt and Posgrado UNAM</t>
  </si>
  <si>
    <t>Consejo Nacional de Humanidades, Ciencias y Tecnologas10.13039/501100003141</t>
  </si>
  <si>
    <t>Coordination of Health Research-IMSS [2019-785-008]; National Council for the Humanities, Sciences, and Technologies (CONAHCyT) [A3-S-26782]</t>
  </si>
  <si>
    <t>Department of Technology Strategy and Innovation; CONACyT [230475 (PEI-946/2016)]</t>
  </si>
  <si>
    <t>SECIHTI [CVU: 227919]</t>
  </si>
  <si>
    <t>114473GB-I00, PID2023-146220NB-I00]; Generalitat Valenciana [PROME_x0002_TEO/2021/07]</t>
  </si>
  <si>
    <t>Mexican Consejo Nacional de Humanidades, Ciencias y Tecnologias (CONAHCYT) [CF-2023-I-2614]</t>
  </si>
  <si>
    <t>Research Program of the Liaoning Liaohe Laboratory [LLL23ZZ-05-01]; Key Research and Development Program of Liaoning Province [2023JH26/10200011]; National Natural Science Foundation of China [61991404]; National Key Research and Development Program of China [2024YFB3309700]</t>
  </si>
  <si>
    <t>Universidad Nacional Autonoma de Mexico; Consejo Nacional de Ciencia y Tecnologia</t>
  </si>
  <si>
    <t>Sistema Nacional de Investigadores (SNI), Consejo Nacional de Humanidades, Ciencia y Tecnologia (CONAHCYT), Mexico</t>
  </si>
  <si>
    <t>Cinvestav; Instituto Nacional de Cardiologia Ignacio Chavez (CZM), Fondo Sectorial de Investigacion para la Educacion, Conahcyt [A1-S-9082]; Fondo Ciencia de Frontera 2023, Conahcyt [CF-2023-G-446]</t>
  </si>
  <si>
    <t>SEP-CINVESTAV agreement [242]; INR LGII [05/24]; Escuela Nacional de Ciencias Biologicas del Instituto Politecnico Nacional through the Secretaria de Investigacion y Posgrado (SIP) [20253438]</t>
  </si>
  <si>
    <t>Instituto Politecnico Nacional [SIP-20240629]</t>
  </si>
  <si>
    <t>SECTIHT [CVU: 510665]</t>
  </si>
  <si>
    <t>Humanities, Technology and Innovation (SECIHTI) Mexico</t>
  </si>
  <si>
    <t>NH [EY007003, EY012021]</t>
  </si>
  <si>
    <t>ERASMUS+/COOPERATION PARTNERSHIPS IN HIGHER EDUCATION [KA220-HED, 2024-1-IT02-KA220-HED-000255527]</t>
  </si>
  <si>
    <t>Fundamental Research Funds from the University of Science and Technology Beijing, China [06500108]; SECIHTI for the academic postdoctoral fellowship [CVU: 624968]; UNAM [IN106824]</t>
  </si>
  <si>
    <t>National Agency for Research and Development (ANID); Fondecyt [Regular 1230857, FOVI 220128]; FONDEQUIP [EQM190179]; Solar Energy Research Center (SERC) FONDAP [1523A0006]; University of La Serena through the DIDULS [N degrees PTE22538511]; CONICET; Scientific and Technological Research Fund (I + D FONCYT) [PICT 2425/18]; National University of Mar del Plata (UNMdP) [ING667/22, E47-23R, UZ2023 CIE-01]; Laboratorio Nacional de Investigacion y Desarrollo Tecnologico de Recubrimientos Avanzados (LIDTRA) of CINVESTAV</t>
  </si>
  <si>
    <t>CONAHCYT [3035]</t>
  </si>
  <si>
    <t>CNR-Cinvestav</t>
  </si>
  <si>
    <t>Secretary of Science, Humanities, Technology, and Innovation (SECIHTI) [2021-000018-02NACF-22472]</t>
  </si>
  <si>
    <t>FWF; FNRS; FWO (Belgium); CNPq; CAPES; FAPERJ; FAPERGS; FAPESP (Brazil); BNSF (Bulgaria); MoST; NSFC (China); CSF (Croatia); RIF (Cyprus); SENESCYT (Ecuador); ERC PRG [MoER TK202]; Academy of Finland; MEC; CEA; CNRS/IN2P3 (France); SRNSF; BMBF; DFG; HGF (Germany); NKFIH (Hungary); DAE; DST; IPM; SFI (Ireland); INFN (Italy); NRF (Republic of Korea); MES (Latvia); MOE; UM (Malaysia); BUAP; CONACYT; UASLP-FAI (Mexico); PAEC (Pakistan); FCT (Portugal); MESTD (Serbia); PCTI (Spain); MOSTR (Sri Lanka); Swiss Funding Agencies (Switzerland); NSTDA; TUBITAK; DOE; NSF; Marie-Curie program; European Research Council; Horizon 2020 Grant [675440, 724704, 752730, 758316, 765710, 824093, 101115353, 101002207]; COST Action [CA16108]; Leventis Foundation; Alfred P. Sloan Foundation; Alexander von Humboldt Foundation; Science Committee [22rl-037]; Fonds pour la Formation a la Recherche dans l'Industrie et dans l'Agriculture (FRIA-Belgium); Beijing Municipal Science &amp; Technology Commission [Z191100007219010]; Fundamental Research Funds for the Central Universities (China); Ministry of Education, Youth and Sports (MEYS) of the Czech Republic; Shota Rustaveli National Science Foundation [FR-22-985]; Deutsche Forschungsgemeinschaft (DFG) [EXC 2121, 400140256 -GRK2497]; Hellenic Foundation for Research and Innovation (HFRI) [2288]; Hungarian Academy of Sciences [K 131991, K 133046, K 138136, K 143460, K 143477, K 146913, K 146914, K 147048, 2020-2.2.1-ED-2021-00181, TKP2021-NKTA-64, 2021-4.1.2-NEMZ_KI-2024-00036]; Council of Science and Industrial Research, India - NextGenerationEU program (Italy); Latvian Council of Science; Ministry of Education and Science [2022/WK/14]; National Science Center [Opus 2021/41/B/ST2/01369, 2021/43/B/ST2/01552]; Fundacao para a Ciencia e a Tecnologia [CEECIND/01334/2018]; National Priorities Research Program by Qatar National Research Fund [MICIU/AEI/10.13039/501100011033]; ERDF/EU; Programa Severo Ochoa del Principado de Asturias (Spain); National Science, Research and Innovation Fund via the Program Management Unit for Human Resources &amp; Institutional Development, Research and Innovation [B39G670016]; Kavli Foundation; Nvidia Corporation; SuperMicro Corporation; Welch Foundation [C-1845]; Weston Havens Foundation (U.S.A.)</t>
  </si>
  <si>
    <t>Cinvestav and SeCiHTI-Mexico [LN295261, LN254119, LN299082]</t>
  </si>
  <si>
    <t>CONAHCyT</t>
  </si>
  <si>
    <t>CONAHCYT [FORDECYT - PRONACES/ 61517/ 2020]; Regional Mathematical Center of the Southern Federal University; Ministry of Education and Science of Russia [075-02-2024-1427]</t>
  </si>
  <si>
    <t>SECIHTI [CVU-933511]</t>
  </si>
  <si>
    <t>Shandong Provincial Natural Science Foundation; Beijing Social Science Fund; Institute of Education Sciences, Russian Academy of Education; Saint Petersburg State University of Economics</t>
  </si>
  <si>
    <t>National Council for Science and Technology of Mexico &amp; Mixed Fund, Yucatan State Government [2008-108160]; National Council for Science and Technology of Mexico [2009-01-123913, 29-(2692, 4643), 188345, 204822]</t>
  </si>
  <si>
    <t>Projects Basic Science SEP-CONACyT [151881]; Sustainability Program of the Natural Resources and Energy [COAH-2019-C13-C006, COAH-2021-C15-C095]; Cinvestav Zacatenco; CONAHCYT; SNII</t>
  </si>
  <si>
    <t>Basic Science SEP-CONACyT-151881 [SEP-CONACyT-151881, FONCYT-COAHUILA COAH-2019-C13-C006, FONCYT-COAHUILA COAH-2021-C15-C095]; Sustainability Program of the Natural Resources and Energy (Cinvestav- Saltillo); Cinvestav Zacatenco</t>
  </si>
  <si>
    <t>CONACYT [CVU 744829]; Scientific Research Coordination of the Universidad Michoacana de San Nicolas de Hidalgo; CINVESTAV-Unidad Merida</t>
  </si>
  <si>
    <t>CVU [485518]</t>
  </si>
  <si>
    <t>Secretaria de Ciencia, Humanidades, Tecnologia e Innovacion (Secihti) (Mexico)</t>
  </si>
  <si>
    <t>UNAM-PAPIIT [IN103825]</t>
  </si>
  <si>
    <t>Consejo Nacional de Ciencia y Tecnologia [PRONAII-302965]</t>
  </si>
  <si>
    <t>Mexico's Secretariat of Science, Humanities, Technology and Innovation (SECIHTI) [313088, CB-286368, CF-102963]; VML [CVU: 375624, CVU: 741461]</t>
  </si>
  <si>
    <t>Fundacion Marcos Moshinsky</t>
  </si>
  <si>
    <t>Secretaria de Ciencia, Humanidades, Tecnologia e Innovacion [2019-845101]</t>
  </si>
  <si>
    <t>SECIHTI [CVU 1021183, 1710]; CONACYT-Mexico [1710, LAB-2009-01-123913, 292692, 294643, 204822, 188345, 2008-108160]; Laboratorio Nacional de Nano y Biomateriales, Cinvestav Merida: project FOMIX-Yucatan [2008-108160]</t>
  </si>
  <si>
    <t>Secretaria de Ciencia, Humanidades, Tecnologia e Innovacion (SECIHTI) [CBF-2025-G393]</t>
  </si>
  <si>
    <t>Consejo Nacional de Humaninades Ciencia y Tecnologia (CONAHCYT)-Mexico [163272, 206029]</t>
  </si>
  <si>
    <t>SECIHTI [628591]</t>
  </si>
  <si>
    <t>CIIC [021/2023]; Conacyt's Ciencia de Frontera [CF-2023-I-1758]</t>
  </si>
  <si>
    <t>Secretaría de Investigación y Posgrado del Instituto Politécnico Nacional (SIP-IPN); Secretaría de Educación, Ciencia, Tecnología e Innovación de la Ciudad de México (SECTEI) [SECTEI/137/2024]</t>
  </si>
  <si>
    <t>National Institutes of Health (NIH) [F30 DK122712, F32 DK139628]; NIH [DP2 MH122402, R21 AT010818, NIH R03 DK114500, R01 DK131112, R01 DK132070]; CONAHCyT [CF-2023-G-518, K01 DK131403]</t>
  </si>
  <si>
    <t>Cinvestav, Mexico</t>
  </si>
  <si>
    <t>SECIHTI [1312084]; Spanish MINECO [PID2021-127423NB-I00]; Generalitat de Catalunya [2021SGR623]; Conacyt [CB-2015-252356]</t>
  </si>
  <si>
    <t>The CONACHYT-COVID emergence grant</t>
  </si>
  <si>
    <t>E022 Program of the National Institute of Pediatrics [090/2012]</t>
  </si>
  <si>
    <t>SECIHTI [1235837]; Universidad Autonoma del Estado de Hidalgo [484936]</t>
  </si>
  <si>
    <t>Fundamental Research Funds for the Central Universities [531118010379]</t>
  </si>
  <si>
    <t>Worldwide LHC Computing Grid (WLCG) Collaboration; A. I. Alikhanyan National Science Laboratory (Yerevan Physics Institute) Foundation (ANSL), State Committee of Science; World Federation of Scientists (WFS), Armenia; Austrian Academy of Sciences, Austrian Science Fund (FWF) [M 2467-N36]; Nationalstiftung fur Forschung, Technologie und Entwicklung, Austria; Ministry of Communications and High Technologies, National Nuclear Research Center; Conselho Nacional de Desenvolvimento Cientifico e Tecnologico (CNPq); Financiadora de Estudos e Projetos (Finep); Fundacao de Amparo a Pesquisa do Estado de Sao Paulo (FAPESP); Universidade Federal do Rio Grande do Sul (UFRGS), Brazil; Bulgarian Ministry of Education and Science, within the National Roadmap; Ministry of Education of China (MOEC), Ministry of Science &amp; Technology of China (MSTC); National Natural Science Foundation of China (NSFC), China; Ministry of Science and Education and Croatian Science Foundation, Croatia; Centro de Aplicaciones Tecnologicas y Desarrollo Nuclear (CEADEN); Ministry of Education, Youth and Sports of the Czech Republic, Czech Republic; Danish Council for Independent Research | Natural Sciences; VILLUM FONDEN; Danish National Research Foundation (DNRF), Denmark; Helsinki Institute of Physics (HIP), Finland; Commissariat a l'Energie Atomique (CEA); Centre National de la Recherche Scientifique (CNRS), France; Bundesministerium fur Bildung und Forschung (BMBF); Department of Atomic Energy Government of India (DAE), Department of Science and Technology, Government of India (DST), University Grants Commission, Government of India; Council of Scientific and Industrial Research (CSIR), India; National Research and Innovation Agency -BRIN, Indonesia; Istituto Nazionale di Fisica Nucleare (INFN), Italy; Japan Society for the Promotion of Science (JSPS) KAKENHI, Japan; Consejo Nacional de Ciencia (CONACYT); Direccion General de Asuntos del Personal Academico (DGAPA), Mexico; Research Council of Norway, Norway; Ministry of Science and Higher Education, National Science Centre; National Research Foundation of South Africa; Swedish Research Council Formas (VR); Knut and Alice Wallenberg Foundation (KAW), Sweden; National Science and Technology Development Agency (NSTDA); National Science, Research and Innovation Fund (NSRF) [PMU-B B05F650021]; Turkish Energy, Nuclear and Mineral Research Agency; United States Department of Energy; Czech Science Foundation [23-07499S]; Czech Republic; FORTE project [CZ.02.01.01/00/22_008/0004632]; European Union, Czech Republic; European Research Council [950692]; European Union; ICSC-Centro Nazionale di Ricerca in High Performance Computing, Big Data and Quantum Computing, European Union-NextGenerationEU; Academy of Finland (Center of Excellence in Quark Matter) [346327, 346328]</t>
  </si>
  <si>
    <t>Secretaria de Ciencia, Humanidades, Tecnologia e Innovacion (SECIHTI)</t>
  </si>
  <si>
    <t>Secretaria de Ciencias, Humanidades, Tecnologia e Innovacion (SECIHTI) [CBF2023-2024-162, PAPIIT IA101825]; SECIHTI postdoctoral fellowships</t>
  </si>
  <si>
    <t>KEK Theory Center, KEK Institute of Particle and Nuclear Studies; Flavor Physics International research center in Nagoya University; U.S.-Japan Science and Technology Cooperation Program in High Energy Physics; Wilhelm and Else Heraeus Foundation; Agence nationale pour la recherche (French National Research Agency); (ANR) [ANR-22-CE31-0011 HVP4NewPhys]; Austrian Science Fund (FWF) [DOI 10.55776/PAT2089624, 10.55776/PAT7221623, 10.55776/I3845, DOI 10.55776/W1252]; CNPq (Brazilian Agency) [308979/2021-4]; CNRS; Conacyt, Mexico - European Union; SECIHTI (Mexico) [CBF2023-2024-3226]; Deutsche Forschungsgemeinschaft (German Research Foundation, DFG) through the Cluster of Excellence Precision Physics, Fundamental Interactions and Structure of Matter [PRISMA+ EXC 2118/1, 39083149, FOR5327, 458854507, 449369623, HI 2048/1-3, 399400745]; ERC; European Union [101106243, 824093, H2020-INFRAIA-2018-1, 858199, EHPC-REG-2022R03-166, AMX-22-RE-AB-052, AMX-22-RE-AB-052 AMUalphaNP]; FAPESP (So Paulo Research Foundation) [2021/06756-6, 2020/15532-1, 2022/02328-2]; FEDER UE [PID2023-147112NB-C21, CEX2019-000918-M]; Generalitat de Catalunya (AGAUR) , Spain [2021SGR01095, 2021SGR00649, CIPROM/2022/66]; Generalitat Valenciana (Spain) [CIDEIG/2023/12, PROMETEO/2021/07]; Istituto Nazionale di Fisica Nucleare (INFN) , Italy [LQCD123]; Japan Society for the Promotion of Science [KAKENHI-16K05338, 20H05646, 20K03646, 20K03926, 20K03960, 20H05625, L23530, 22K21350]; Junta de Andalucia, Spain [POSTDOC_21_00136, P18-FR-5057]; Leverhulme Trust, United Kingdom [LIP-2021-014]; Italian Ministry of University and Research (MUR); European Union (EU) -Next Generation EU; PRIN 2022 [CUP F53D23001480006, 2022TJFCYB-]; Italian Ministero dell'Universit e Ricerca (MUR); European Union-Next Generation EU [20225X52RA MUS4GM2, MICIU/AEI/10.13039/501100011033, PID2023-151418NB-I00, PID2020-114473GB-I00, PID2023-146220NB-I00, PID2020-114767GB-I00, PID2023-147072NB-I00, CEX2023-001292-S]; Spanish Ministry of Science and Innovation (MICINN) [PID2022-140440NB-C22, PID2023-146142NB-I00]; Spanish MICIU (Ramon y Cajal program) [RYC2019-027605-I, PID2022-136510NB-C31]; National Natural Science Foundation of China (NSFC) [12125501]; Natural Sciences and Engineering Research Council of Canada; Rita Levi Montalcini program for young researchers of the Italian Ministry of University and Research (MUR); Royal Society [URF/R1/231503]; Swiss National Science Foundation, Switzerland [200020_200553, 200020_208222, 200021_175761, TMCG-2_213690,200020_207386]; Ambizione program [PZ00P2_193383]; UK Research and Innovation, Engineering and Physical Sciences Research Council [no.EP/X021971/1]; UK Science and Technology Facilities Council (STFC) [ST/T000600/1, ST/T000988/1, ST/X000494/1, ST/X000699/1, ST/Y509759/1]; U.S. Department of Energy, Office of Science, Office of High Energy Physics [DE-SC0010005, DE-SC0010120, DE-SC0010339, DE-SC0015655, DE-SC0013682, DE-SC0021147, DE-SC0024053]; U.S. Department of Energy, Office of Science, Office of Nuclear Physics [DE-FG02-00ER41132]; U.S. National Science Foundation [PHY20-13064, PHY23-10571, PHY-2309135, OAC-2311430]; Fermi National Accelerator Laboratory (Fermilab) , a U.S. Department of Energy, Office of Science, Office of High Energy Physics HEP User Facility; United States Department of Energy [89243024CSC000002]</t>
  </si>
  <si>
    <t>USDA NIFA Equipment Grants Program [2022-70410-38491]; USDA NIFA Extension Capacity Funds [7007436]; Foundation for Food and Agriculture Research [22-000116]</t>
  </si>
  <si>
    <t>Universidad Autonoma de Aguascalientes [PIBT23-1, PIAgRN-24-1]</t>
  </si>
  <si>
    <t>SECIHTI [CBF-2025-G-494, CBF-2025-G-344, CF-2019/194186]; UNAM-DGAPA PAPIIT [IN211721]</t>
  </si>
  <si>
    <t>SECIHTI [CVU: 847709]</t>
  </si>
  <si>
    <t>University of Costa Rica</t>
  </si>
  <si>
    <t>SECIHTI [SNII CVU-867620]</t>
  </si>
  <si>
    <t>Ministry of Science and Innovation of Spain [PID2019-111063RB-I00, PID2020-112770RB-C22, PID2020-117573GB-I00, RTI2018-099794-B-I00, TED2021-129950B-I00]</t>
  </si>
  <si>
    <t>CONACYT; Fundacion Marcos Moshinsky</t>
  </si>
  <si>
    <t>European Union’s Horizon 2020 Research and Innovation Programme [824093 (H2020-INFRAIA-2018-</t>
  </si>
  <si>
    <t>Unam</t>
  </si>
  <si>
    <t>National Institute of Science and Technology in Translational Neurocience [MCTI/CNPq/FAPERJ #465346/2014-6]; National Institute of Science and Technology in Glia  [IGLIA, MCTI/CNPq/FAPERJ #409204/2024-2]; Fundaçao de Amparo a Pesquisa do Estado de Sao ˜ Paulo [FAPESP, #21/01098-0, 2024/16992-7]; Conselho Nacional de Pesquisas [404305/2024-5]</t>
  </si>
  <si>
    <t>Consejo Nacional de Humanidades, Ciencias y Tecnologas [CBF2023-2024-3350, 2023(1)]; SECIHTI-Mexico</t>
  </si>
  <si>
    <t>Research Partnership Grant 2023 of the Leading House for the Latin American Region at the University of St. Gallen, Switzerland; CONAHCYT project [CF-2023-G-454]</t>
  </si>
  <si>
    <t>Else Kroner-Fresenius-Stiftung [2019_A176]</t>
  </si>
  <si>
    <t>National Council of Humanities, Science, and Technology (Conahcyt) of Mexico [CF2019-53358, 814088]</t>
  </si>
  <si>
    <t>SECIHTI; Universidad Autónoma Agraria Antonio Narro (UAAAN)</t>
  </si>
  <si>
    <t>CONACYT Mexico</t>
  </si>
  <si>
    <t>https://link.springer.com/chapter/10.1007/978-3-031-90310-6_31</t>
  </si>
  <si>
    <t>https://doi.org/10.1007/978-3-031-85167-4_10</t>
  </si>
  <si>
    <t>https://www.sciencedirect.com/science/article/pii/S0003267025010074</t>
  </si>
  <si>
    <t>https://doi.org/10.1016/j.aop.2025.170184</t>
  </si>
  <si>
    <t>https://doi.org/10.1016/j.biopsych.2025.02.904</t>
  </si>
  <si>
    <t>https://doi.org/10.3390/biom15091243</t>
  </si>
  <si>
    <t>https://doi.org/10.3390/cells14181441</t>
  </si>
  <si>
    <t>https://doi.org/10.1016/j.ceramint.2025.07.335</t>
  </si>
  <si>
    <t>https://doi.org/10.1016/j.ceramint.2025.06.386</t>
  </si>
  <si>
    <t>https://doi.org/10.3201/eid3109.250316</t>
  </si>
  <si>
    <t>https://doi.org/10.3390/engproc2025107047</t>
  </si>
  <si>
    <t>https://doi.org/10.1051/epjconf/202533302005</t>
  </si>
  <si>
    <t>https://doi.org/10.1016/j.gendis.2025.101542</t>
  </si>
  <si>
    <t>https://doi.org/10.1109/JIOT.2025.3586938</t>
  </si>
  <si>
    <t>https://doi.org/10.3390/ijms26188936</t>
  </si>
  <si>
    <t>https://iovs.arvojournals.org/article.aspx?articleid=2805167</t>
  </si>
  <si>
    <t>https://www.izquierdas.cl/images/pdf/2025/54/Mono11Eng.pdf</t>
  </si>
  <si>
    <t>https://www.izquierdas.cl/images/pdf/2025/54/Mono11Esp.pdf</t>
  </si>
  <si>
    <t>https://doi.org/10.22201/icat.24486736e.2025.23.4.2678</t>
  </si>
  <si>
    <t>https://doi.org/10.1088/1748-0221/20/09/P09008</t>
  </si>
  <si>
    <t>https://doi.org/10.1007/s10958-024-07553-8</t>
  </si>
  <si>
    <t>https://doi.org/10.1016/j.molliq.2025.128328</t>
  </si>
  <si>
    <t>https://doi.org/10.61615/JNN/2025/AUG027140826</t>
  </si>
  <si>
    <t>https://doi.org/10.61615/JMCHR/2025/AUG027140823</t>
  </si>
  <si>
    <t>https://joam.inoe.ro/articles/structural-morphological-and-optical-characterization-of-znotio2-multi-layer-nanocomposites-extracted-from-commercial-sunscreens/</t>
  </si>
  <si>
    <t>https://doi.org/10.1016/j.jics.2025.102048</t>
  </si>
  <si>
    <t>https://doi.org/10.34141/LJCS9882940</t>
  </si>
  <si>
    <t>https://doi.org/10.3390/medsci13030096</t>
  </si>
  <si>
    <t>https://doi.org/10.3390/microorganisms13092219</t>
  </si>
  <si>
    <t>https://doi.org/10.1016/j.mineng.2025.109726</t>
  </si>
  <si>
    <t>https://doi.org/10.3390/nano15191480</t>
  </si>
  <si>
    <t>https://doi.org/10.1016/j.nut.2025.112915</t>
  </si>
  <si>
    <t>https://doi.org/10.1016/j.physb.2025.417728</t>
  </si>
  <si>
    <t>https://doi.org/10.21468/SciPostPhysProc.16.032</t>
  </si>
  <si>
    <t>https://doi.org/10.21468/SciPostPhysProc.17.023</t>
  </si>
  <si>
    <t>https://doi.org/10.21468/SciPostPhysProc.16.011</t>
  </si>
  <si>
    <t>https://doi.org/10.21468/SciPostPhysProc.16.005</t>
  </si>
  <si>
    <t>https://doi.org/10.1016/j.seizure.2025.08.023</t>
  </si>
  <si>
    <t>https://doi.org/10.56369/tsaes.6243</t>
  </si>
  <si>
    <t>10.1007/978-3-031-90310-6_31</t>
  </si>
  <si>
    <t>10.1007/978-3-031-85167-4_10</t>
  </si>
  <si>
    <t>10.1021/acsinfecdis.5c00431</t>
  </si>
  <si>
    <t>10.1186/s13015-025-00284-8</t>
  </si>
  <si>
    <t>10.1002/ajhb.70121</t>
  </si>
  <si>
    <t>10.1016/j.aca.2025.344613</t>
  </si>
  <si>
    <t>10.1016/j.aop.2025.170184</t>
  </si>
  <si>
    <t>10.3390/antiox14080988</t>
  </si>
  <si>
    <t>10.1016/j.afres.2025.101289</t>
  </si>
  <si>
    <t>10.1007/s00339-025-08872-6</t>
  </si>
  <si>
    <t>10.3390/app15179308</t>
  </si>
  <si>
    <t>10.1017/aee.2025.10073</t>
  </si>
  <si>
    <t>10.1016/j.automatica.2025.112567</t>
  </si>
  <si>
    <t>10.3390/axioms14080616</t>
  </si>
  <si>
    <t>10.1177/09592989251341131</t>
  </si>
  <si>
    <t>10.1016/j.bcp.2025.117338</t>
  </si>
  <si>
    <t>10.1016/j.bbagrm.2025.195114</t>
  </si>
  <si>
    <t>10.1016/j.biopsych.2025.02.904</t>
  </si>
  <si>
    <t>10.3892/br.2025.2042</t>
  </si>
  <si>
    <t>10.3390/biom15091243</t>
  </si>
  <si>
    <t>10.1016/j.bios.2025.117920</t>
  </si>
  <si>
    <t>10.18633/biotecnia.v27.2630</t>
  </si>
  <si>
    <t>10.1007/s40590-025-00723-x</t>
  </si>
  <si>
    <t>10.1007/s40590-025-00803-y</t>
  </si>
  <si>
    <t>10.1007/s40590-025-00805-w</t>
  </si>
  <si>
    <t>10.1007/s40590-025-00807-8</t>
  </si>
  <si>
    <t>10.1016/j.brainresbull.2025.111496</t>
  </si>
  <si>
    <t>10.1007/s00429-025-03002-7</t>
  </si>
  <si>
    <t>10.1007/s40840-025-01951-0</t>
  </si>
  <si>
    <t>10.1007/s12013-025-01697-3</t>
  </si>
  <si>
    <t>10.1007/s12013-025-01700-x</t>
  </si>
  <si>
    <t>10.3390/cells14181441</t>
  </si>
  <si>
    <t>10.1016/j.jcmgh.2025.101592</t>
  </si>
  <si>
    <t>10.1016/j.ceramint.2025.07.335</t>
  </si>
  <si>
    <t>10.1016/j.ceramint.2025.06.175</t>
  </si>
  <si>
    <t>10.1016/j.ceramint.2025.06.386</t>
  </si>
  <si>
    <t>10.1016/j.chaos.2025.117180</t>
  </si>
  <si>
    <t>10.1111/cbdd.70165</t>
  </si>
  <si>
    <t>10.1016/j.cej.2025.166843</t>
  </si>
  <si>
    <t>10.1088/1674-1137/add259</t>
  </si>
  <si>
    <t>10.1016/j.coco.2025.102565</t>
  </si>
  <si>
    <t>10.1134/S0965542525700745</t>
  </si>
  <si>
    <t>10.1007/s10592-025-01712-3</t>
  </si>
  <si>
    <t>10.3201/eid3109.250316</t>
  </si>
  <si>
    <t>10.3390/engproc2025107047</t>
  </si>
  <si>
    <t>10.1051/epjconf/202533302005</t>
  </si>
  <si>
    <t>10.1016/j.ejcon.2025.101344</t>
  </si>
  <si>
    <t>10.1016/j.ejphar.2025.178083</t>
  </si>
  <si>
    <t>10.1140/epjc/s10052-025-14097-x</t>
  </si>
  <si>
    <t>10.1016/j.exer.2025.110603</t>
  </si>
  <si>
    <t>10.1007/s00601-025-02010-x</t>
  </si>
  <si>
    <t>10.3390/foods14173113</t>
  </si>
  <si>
    <t>10.3390/foods14162877</t>
  </si>
  <si>
    <t>10.3389/fmats.2025.1672998</t>
  </si>
  <si>
    <t>10.3389/fmicb.2025.1605271</t>
  </si>
  <si>
    <t>10.3389/fmolb.2025.1621413</t>
  </si>
  <si>
    <t>10.3389/fphar.2025.1626054</t>
  </si>
  <si>
    <t>10.3389/fphar.2025.1675015</t>
  </si>
  <si>
    <t>10.3389/fpls.2025.1580000</t>
  </si>
  <si>
    <t>10.24875/GMM.M25000979</t>
  </si>
  <si>
    <t>10.1016/j.ygcen.2025.114803</t>
  </si>
  <si>
    <t>10.1016/j.gendis.2025.101542</t>
  </si>
  <si>
    <t>10.1109/ACCESS.2025.3596855</t>
  </si>
  <si>
    <t>10.1109/JIOT.2025.3586938</t>
  </si>
  <si>
    <t>10.1109/TII.2025.3576877</t>
  </si>
  <si>
    <t>10.1002/cta.4411</t>
  </si>
  <si>
    <t>10.1007/s40435-025-01817-0</t>
  </si>
  <si>
    <t>10.1080/0020739X.2024.2352422</t>
  </si>
  <si>
    <t>10.3390/ijms26167989</t>
  </si>
  <si>
    <t>10.3390/ijms26188936</t>
  </si>
  <si>
    <t>10.3390/ijms26157645</t>
  </si>
  <si>
    <t>10.3390/ijms26167726</t>
  </si>
  <si>
    <t>10.3390/ijms26178744</t>
  </si>
  <si>
    <t>10.3390/ijms26168111</t>
  </si>
  <si>
    <t>10.1080/00914037.2025.2459087</t>
  </si>
  <si>
    <t>10.1002/rnc.8035</t>
  </si>
  <si>
    <t>10.1007/s11837-025-07564-z</t>
  </si>
  <si>
    <t>10.1016/j.jallcom.2025.183225</t>
  </si>
  <si>
    <t>10.22201/icat.24486736e.2025.23.4.2678</t>
  </si>
  <si>
    <t>10.1002/jcc.70210</t>
  </si>
  <si>
    <t>10.1016/j.jelechem.2025.119476</t>
  </si>
  <si>
    <t>10.1016/j.jfca.2025.108260</t>
  </si>
  <si>
    <t>10.1007/JHEP07(2025)118</t>
  </si>
  <si>
    <t>10.1088/1748-0221/20/09/P09008</t>
  </si>
  <si>
    <t>10.1007/s11665-024-10585-5</t>
  </si>
  <si>
    <t>10.1007/s10854-025-15703-0</t>
  </si>
  <si>
    <t>10.1007/s10854-025-15787-8</t>
  </si>
  <si>
    <t>10.1007/s10958-024-07553-8</t>
  </si>
  <si>
    <t>10.1016/j.molliq.2025.128328</t>
  </si>
  <si>
    <t>10.61615/JNN/2025/AUG027140826</t>
  </si>
  <si>
    <t>10.61615/JMCHR/2025/AUG027140823</t>
  </si>
  <si>
    <t>10.1007/s42729-025-02663-x</t>
  </si>
  <si>
    <t>10.1007/s42729-025-02566-x</t>
  </si>
  <si>
    <t>10.1007/s10971-024-06411-y</t>
  </si>
  <si>
    <t>10.1007/s10971-025-06827-0</t>
  </si>
  <si>
    <t>10.1007/s40831-025-01161-9</t>
  </si>
  <si>
    <t>10.1016/j.jics.2025.102048</t>
  </si>
  <si>
    <t>10.1128/jvi.01270-25</t>
  </si>
  <si>
    <t>10.1039/d5lc00348b</t>
  </si>
  <si>
    <t>10.34141/LJCS9882940</t>
  </si>
  <si>
    <t>10.3390/ma18163786</t>
  </si>
  <si>
    <t>10.1016/j.mssp.2025.110019</t>
  </si>
  <si>
    <t>10.3390/math13172741</t>
  </si>
  <si>
    <t>10.3390/medsci13030096</t>
  </si>
  <si>
    <t>10.3390/microorganisms13092219</t>
  </si>
  <si>
    <t>10.1002/mop.70411</t>
  </si>
  <si>
    <t>10.1016/j.mineng.2025.109726</t>
  </si>
  <si>
    <t>10.1007/s12033-024-01285-5</t>
  </si>
  <si>
    <t>10.3390/nano15191480</t>
  </si>
  <si>
    <t>10.1038/s41586-025-09301-7</t>
  </si>
  <si>
    <t>10.1016/j.neurobiolaging.2025.08.008</t>
  </si>
  <si>
    <t>10.1016/j.nut.2025.112915</t>
  </si>
  <si>
    <t>10.1039/d5qo01081k</t>
  </si>
  <si>
    <t>10.7717/peerj.19758</t>
  </si>
  <si>
    <t>10.3390/ph18081116</t>
  </si>
  <si>
    <t>10.1016/j.physb.2025.417728</t>
  </si>
  <si>
    <t>10.1088/1402-4896/ae04ae</t>
  </si>
  <si>
    <t>10.1103/zx6t-29hf</t>
  </si>
  <si>
    <t>10.1103/dphz-kpwk</t>
  </si>
  <si>
    <t>10.1103/b9x4-hnqn</t>
  </si>
  <si>
    <t>10.1016/j.physrep.2025.08.002</t>
  </si>
  <si>
    <t>10.1094/PHYTOFR-05-25-0046-A</t>
  </si>
  <si>
    <t>10.3390/plants14172708</t>
  </si>
  <si>
    <t>10.1007/s11468-024-02707-5</t>
  </si>
  <si>
    <t>10.1371/journal.pone.0330422</t>
  </si>
  <si>
    <t>10.1371/journal.pone.0319240</t>
  </si>
  <si>
    <t>10.3390/polym17172379</t>
  </si>
  <si>
    <t>10.1515/rose-2025-2018</t>
  </si>
  <si>
    <t>10.18257/raccefyn.3225</t>
  </si>
  <si>
    <t>10.1039/d5ra03970c</t>
  </si>
  <si>
    <t>10.1039/d4mr00072b</t>
  </si>
  <si>
    <t>10.21468/SciPostPhysProc.16.032</t>
  </si>
  <si>
    <t>10.21468/SciPostPhysProc.17.023</t>
  </si>
  <si>
    <t>10.21468/SciPostPhysProc.16.011</t>
  </si>
  <si>
    <t>10.21468/SciPostPhysProc.16.005</t>
  </si>
  <si>
    <t>10.1016/j.seizure.2025.08.023</t>
  </si>
  <si>
    <t>10.1039/d5sm00259a</t>
  </si>
  <si>
    <t>10.1177/15330338251333994</t>
  </si>
  <si>
    <t>10.1080/21688370.2024.2398875</t>
  </si>
  <si>
    <t>10.1080/15376516.2025.2524749</t>
  </si>
  <si>
    <t>10.56369/tsaes.6243</t>
  </si>
  <si>
    <t>10.1177/15458547251365846</t>
  </si>
  <si>
    <t>WOS:001552019900001</t>
  </si>
  <si>
    <t>WOS:001552787300001</t>
  </si>
  <si>
    <t>WOS:001561275300012</t>
  </si>
  <si>
    <t>WOS:001557197700001</t>
  </si>
  <si>
    <t>WOS:001562601700002</t>
  </si>
  <si>
    <t>WOS:001562120600001</t>
  </si>
  <si>
    <t>WOS:001569543100001</t>
  </si>
  <si>
    <t>WOS:001565634200001</t>
  </si>
  <si>
    <t>WOS:001566079500002</t>
  </si>
  <si>
    <t>WOS:001557164900001</t>
  </si>
  <si>
    <t>WOS:001488486100001</t>
  </si>
  <si>
    <t>WOS:001575292000004</t>
  </si>
  <si>
    <t>WOS:001565022500001</t>
  </si>
  <si>
    <t>WOS:001562326400001</t>
  </si>
  <si>
    <t>WOS:001564305300005</t>
  </si>
  <si>
    <t>WOS:001551867300001</t>
  </si>
  <si>
    <t>WOS:001572833500001</t>
  </si>
  <si>
    <t>WOS:001564876500001</t>
  </si>
  <si>
    <t>WOS:001571332700001</t>
  </si>
  <si>
    <t>WOS:001571332700002</t>
  </si>
  <si>
    <t>WOS:001568199600002</t>
  </si>
  <si>
    <t>WOS:001563174600001</t>
  </si>
  <si>
    <t>WOS:001556082300002</t>
  </si>
  <si>
    <t>WOS:001424173800001</t>
  </si>
  <si>
    <t>WOS:001434316200001</t>
  </si>
  <si>
    <t>WOS:001566558200001</t>
  </si>
  <si>
    <t>WOS:001567955000004</t>
  </si>
  <si>
    <t>WOS:001572482200001</t>
  </si>
  <si>
    <t>WOS:001569993200001</t>
  </si>
  <si>
    <t>WOS:001559961400001</t>
  </si>
  <si>
    <t>WOS:001575409200001</t>
  </si>
  <si>
    <t>WOS:001563084200001</t>
  </si>
  <si>
    <t>WOS:001559262500008</t>
  </si>
  <si>
    <t>WOS:001520677100001</t>
  </si>
  <si>
    <t>WOS:001574905300003</t>
  </si>
  <si>
    <t>WOS:001565685500001</t>
  </si>
  <si>
    <t>WOS:001498224200001</t>
  </si>
  <si>
    <t>WOS:001564630000001</t>
  </si>
  <si>
    <t>WOS:001575854600001</t>
  </si>
  <si>
    <t>WOS:001570044900001</t>
  </si>
  <si>
    <t>WOS:001558231900001</t>
  </si>
  <si>
    <t>WOS:001564170900001</t>
  </si>
  <si>
    <t>WOS:001571551700001</t>
  </si>
  <si>
    <t>WOS:001561993200001</t>
  </si>
  <si>
    <t>WOS:001562797500001</t>
  </si>
  <si>
    <t>WOS:001572146900001</t>
  </si>
  <si>
    <t>WOS:001559881200001</t>
  </si>
  <si>
    <t>WOS:001562861600001</t>
  </si>
  <si>
    <t>WOS:001554466800026</t>
  </si>
  <si>
    <t>WOS:001522955800001</t>
  </si>
  <si>
    <t>WOS:001383422200001</t>
  </si>
  <si>
    <t>WOS:001563244400005</t>
  </si>
  <si>
    <t>WOS:001234324100001</t>
  </si>
  <si>
    <t>WOS:001557765400001</t>
  </si>
  <si>
    <t>WOS:001554784900001</t>
  </si>
  <si>
    <t>WOS:001559699400001</t>
  </si>
  <si>
    <t>WOS:001571355600001</t>
  </si>
  <si>
    <t>WOS:001557735200001</t>
  </si>
  <si>
    <t>WOS:001415675600001</t>
  </si>
  <si>
    <t>WOS:001487658300001</t>
  </si>
  <si>
    <t>WOS:001560159800047</t>
  </si>
  <si>
    <t>WOS:001562172500003</t>
  </si>
  <si>
    <t>WOS:001562172500009</t>
  </si>
  <si>
    <t>WOS:001528290600001</t>
  </si>
  <si>
    <t>WOS:001566368200004</t>
  </si>
  <si>
    <t>WOS:001570418200013</t>
  </si>
  <si>
    <t>WOS:001572438300001</t>
  </si>
  <si>
    <t>WOS:001568909500007</t>
  </si>
  <si>
    <t>WOS:001535040000001</t>
  </si>
  <si>
    <t>WOS:001380598600001</t>
  </si>
  <si>
    <t>WOS:001571015200007</t>
  </si>
  <si>
    <t>WOS:001575256900001</t>
  </si>
  <si>
    <t>WOS:001571937100005</t>
  </si>
  <si>
    <t>WOS:001546922600001</t>
  </si>
  <si>
    <t>WOS:001533754200001</t>
  </si>
  <si>
    <t>WOS:001226761200001</t>
  </si>
  <si>
    <t>WOS:001503611200001</t>
  </si>
  <si>
    <t>WOS:001509807400001</t>
  </si>
  <si>
    <t>WOS:001552268600001</t>
  </si>
  <si>
    <t>WOS:001505470500001</t>
  </si>
  <si>
    <t>WOS:001558008000001</t>
  </si>
  <si>
    <t>WOS:001566876300002</t>
  </si>
  <si>
    <t>WOS:001569960100001</t>
  </si>
  <si>
    <t>WOS:001576634200001</t>
  </si>
  <si>
    <t>WOS:001318951600001</t>
  </si>
  <si>
    <t>WOS:001534764700001</t>
  </si>
  <si>
    <t>WOS:001566981200001</t>
  </si>
  <si>
    <t>WOS:001565403900001</t>
  </si>
  <si>
    <t>WOS:001569082300001</t>
  </si>
  <si>
    <t>WOS:001557526600001</t>
  </si>
  <si>
    <t>WOS:001572883400001</t>
  </si>
  <si>
    <t>WOS:001534712700001</t>
  </si>
  <si>
    <t>WOS:001565749400007</t>
  </si>
  <si>
    <t>WOS:001571268100004</t>
  </si>
  <si>
    <t>WOS:001572030100001</t>
  </si>
  <si>
    <t>WOS:001568693200001</t>
  </si>
  <si>
    <t>WOS:001569767300001</t>
  </si>
  <si>
    <t>WOS:001401957400001</t>
  </si>
  <si>
    <t>WOS:001555556700033</t>
  </si>
  <si>
    <t>WOS:001571579900004</t>
  </si>
  <si>
    <t>WOS:001569745500001</t>
  </si>
  <si>
    <t>WOS:001494809000001</t>
  </si>
  <si>
    <t>WOS:001553902300001</t>
  </si>
  <si>
    <t>WOS:001564307400001</t>
  </si>
  <si>
    <t>WOS:001552999200001</t>
  </si>
  <si>
    <t>WOS:001513698800001</t>
  </si>
  <si>
    <t>WOS:001563069200001</t>
  </si>
  <si>
    <t>WOS:001304349700001</t>
  </si>
  <si>
    <t>WOS:001521095800001</t>
  </si>
  <si>
    <t>WOS:001552782900004</t>
  </si>
  <si>
    <t>hybrid, Green Submitted</t>
  </si>
  <si>
    <t>Chemistry, Medicinal; Infectious Diseases</t>
  </si>
  <si>
    <t>25 DE 137</t>
  </si>
  <si>
    <t>Biochemical Research Methods; Biotechnology &amp; Applied Microbiology; Mathematical &amp; Computational Biology</t>
  </si>
  <si>
    <t>73 DE 86</t>
  </si>
  <si>
    <t>Anthropology; Biology</t>
  </si>
  <si>
    <t>26 DE 107</t>
  </si>
  <si>
    <t>11 DE 111</t>
  </si>
  <si>
    <t>28 DE 114</t>
  </si>
  <si>
    <t>Biochemistry &amp; Molecular Biology; Chemistry, Medicinal; Food Science &amp; Technology</t>
  </si>
  <si>
    <t>14 DE 72</t>
  </si>
  <si>
    <t>38 DE 181</t>
  </si>
  <si>
    <t>Materials Science, Multidisciplinary; Physics, Applied</t>
  </si>
  <si>
    <t>87 DE 187</t>
  </si>
  <si>
    <t>66 DE 175</t>
  </si>
  <si>
    <t>180 DE 756</t>
  </si>
  <si>
    <t>14 DE 89</t>
  </si>
  <si>
    <t>Mathematics, Applied</t>
  </si>
  <si>
    <t>62 DE 343</t>
  </si>
  <si>
    <t>Engineering, Biomedical; Materials Science, Biomaterials</t>
  </si>
  <si>
    <t>111 DE 124</t>
  </si>
  <si>
    <t>47 DE 353</t>
  </si>
  <si>
    <t>Biochemistry &amp; Molecular Biology; Biophysics</t>
  </si>
  <si>
    <t>30 DE 80</t>
  </si>
  <si>
    <t>Psychiatry</t>
  </si>
  <si>
    <t>9 DE 288</t>
  </si>
  <si>
    <t>122 DE 195</t>
  </si>
  <si>
    <t>125 DE 320</t>
  </si>
  <si>
    <t>Biophysics; Biotechnology &amp; Applied Microbiology; Chemistry, Analytical; Electrochemistry; Nanoscience &amp; Nanotechnology</t>
  </si>
  <si>
    <t>2 DE 111</t>
  </si>
  <si>
    <t>Biotechnology &amp; Applied Microbiology</t>
  </si>
  <si>
    <t>170 DE 177</t>
  </si>
  <si>
    <t>198 DE 487</t>
  </si>
  <si>
    <t>99 DE 314</t>
  </si>
  <si>
    <t>Anatomy &amp; Morphology; Neurosciences</t>
  </si>
  <si>
    <t>5 DE 22</t>
  </si>
  <si>
    <t>86 DE 487</t>
  </si>
  <si>
    <t>Biochemistry &amp; Molecular Biology; Biophysics; Cell Biology</t>
  </si>
  <si>
    <t>61 DE 80</t>
  </si>
  <si>
    <t>111 DE 204</t>
  </si>
  <si>
    <t>Gastroenterology &amp; Hepatology</t>
  </si>
  <si>
    <t>14 DE 147</t>
  </si>
  <si>
    <t>Materials Science, Ceramics</t>
  </si>
  <si>
    <t>3 DE 33</t>
  </si>
  <si>
    <t>Mathematics, Interdisciplinary Applications; Physics, Multidisciplinary; Physics, Mathematical</t>
  </si>
  <si>
    <t>1 DE 61</t>
  </si>
  <si>
    <t>Biochemistry &amp; Molecular Biology; Chemistry, Medicinal</t>
  </si>
  <si>
    <t>45 DE 72</t>
  </si>
  <si>
    <t>Engineering, Environmental; Engineering, Chemical</t>
  </si>
  <si>
    <t>4 DE 83</t>
  </si>
  <si>
    <t>Physics, Nuclear; Physics, Particles &amp; Fields</t>
  </si>
  <si>
    <t>Materials Science, Composites</t>
  </si>
  <si>
    <t>Mathematics, Applied; Physics, Mathematical</t>
  </si>
  <si>
    <t>50 DE 61</t>
  </si>
  <si>
    <t>Biodiversity Conservation; Genetics &amp; Heredity</t>
  </si>
  <si>
    <t>34 DE 73</t>
  </si>
  <si>
    <t>Infectious Diseases</t>
  </si>
  <si>
    <t>9 DE 137</t>
  </si>
  <si>
    <t>37 DE 89</t>
  </si>
  <si>
    <t>34 DE 353</t>
  </si>
  <si>
    <t>9 DE 31</t>
  </si>
  <si>
    <t>Ophthalmology</t>
  </si>
  <si>
    <t>15 DE 98</t>
  </si>
  <si>
    <t>56 DE 114</t>
  </si>
  <si>
    <t>44 DE 181</t>
  </si>
  <si>
    <t>Materials Science, Multidisciplinary</t>
  </si>
  <si>
    <t>297 DE 462</t>
  </si>
  <si>
    <t>47 DE 163</t>
  </si>
  <si>
    <t>165 DE 320</t>
  </si>
  <si>
    <t>68 DE 353</t>
  </si>
  <si>
    <t>37 DE 275</t>
  </si>
  <si>
    <t>Medicine, General &amp; Internal</t>
  </si>
  <si>
    <t>240 DE 333</t>
  </si>
  <si>
    <t>Endocrinology &amp; Metabolism; Zoology</t>
  </si>
  <si>
    <t>45 DE 182</t>
  </si>
  <si>
    <t>19 DE 191</t>
  </si>
  <si>
    <t>Computer Science, Information Systems; Engineering, Electrical &amp; Electronic; Telecommunications</t>
  </si>
  <si>
    <t>50 DE 120</t>
  </si>
  <si>
    <t>Telecommunications</t>
  </si>
  <si>
    <t>8 DE 120</t>
  </si>
  <si>
    <t>Automation &amp; Control Systems; Computer Science, Interdisciplinary Applications; Engineering, Industrial</t>
  </si>
  <si>
    <t>2 DE 89</t>
  </si>
  <si>
    <t>246 DE 366</t>
  </si>
  <si>
    <t>Automation &amp; Control Systems; Engineering, Mechanical; Mathematics, Applied</t>
  </si>
  <si>
    <t>33 DE 89</t>
  </si>
  <si>
    <t>536 DE 756</t>
  </si>
  <si>
    <t>Biochemistry &amp; Molecular Biology; Chemistry, Multidisciplinary</t>
  </si>
  <si>
    <t>84 DE 241</t>
  </si>
  <si>
    <t>Materials Science, Biomaterials; Polymer Science</t>
  </si>
  <si>
    <t>57 DE 94</t>
  </si>
  <si>
    <t>Automation &amp; Control Systems; Engineering, Electrical &amp; Electronic; Mathematics, Applied</t>
  </si>
  <si>
    <t>15 DE 89</t>
  </si>
  <si>
    <t>10 DE 98</t>
  </si>
  <si>
    <t>Political Science</t>
  </si>
  <si>
    <t>314 DE 322</t>
  </si>
  <si>
    <t>Materials Science, Multidisciplinary; Metallurgy &amp; Metallurgical Engineering; Mineralogy; Mining &amp; Mineral Processing</t>
  </si>
  <si>
    <t>13 DE 31</t>
  </si>
  <si>
    <t>Chemistry, Physical; Materials Science, Multidisciplinary; Metallurgy &amp; Metallurgical Engineering</t>
  </si>
  <si>
    <t>12 DE 96</t>
  </si>
  <si>
    <t>Engineering, Multidisciplinary</t>
  </si>
  <si>
    <t>71 DE 87</t>
  </si>
  <si>
    <t>91 DE 241</t>
  </si>
  <si>
    <t>Chemistry, Analytical; Electrochemistry</t>
  </si>
  <si>
    <t>12 DE 44</t>
  </si>
  <si>
    <t>Chemistry, Applied; Food Science &amp; Technology</t>
  </si>
  <si>
    <t>19 DE 76</t>
  </si>
  <si>
    <t>3 DE 31</t>
  </si>
  <si>
    <t>Instruments &amp; Instrumentation</t>
  </si>
  <si>
    <t>62 DE 79</t>
  </si>
  <si>
    <t>317 DE 462</t>
  </si>
  <si>
    <t>29 DE 79</t>
  </si>
  <si>
    <t>Physics, Atomic, Molecular &amp; Chemical</t>
  </si>
  <si>
    <t>5 DE 40</t>
  </si>
  <si>
    <t>Materials Science, Multidisciplinary; Optics; Physics, Applied</t>
  </si>
  <si>
    <t>119 DE 125</t>
  </si>
  <si>
    <t>Plant Sciences; Environmental Sciences; Soil Science</t>
  </si>
  <si>
    <t>19 DE 48</t>
  </si>
  <si>
    <t>8 DE 33</t>
  </si>
  <si>
    <t>Green &amp; Sustainable Science &amp; Technology; Metallurgy &amp; Metallurgical Engineering</t>
  </si>
  <si>
    <t>32 DE 96</t>
  </si>
  <si>
    <t>106 DE 241</t>
  </si>
  <si>
    <t>9 DE 42</t>
  </si>
  <si>
    <t>Biochemical Research Methods; Chemistry, Multidisciplinary; Chemistry, Analytical; Nanoscience &amp; Nanotechnology; Instruments &amp; Instrumentation</t>
  </si>
  <si>
    <t>12 DE 79</t>
  </si>
  <si>
    <t>28 DE 96</t>
  </si>
  <si>
    <t>19 DE 79</t>
  </si>
  <si>
    <t>12 DE 487</t>
  </si>
  <si>
    <t>225 DE 333</t>
  </si>
  <si>
    <t>60 DE 163</t>
  </si>
  <si>
    <t>Engineering, Electrical &amp; Electronic; Optics</t>
  </si>
  <si>
    <t>102 DE 125</t>
  </si>
  <si>
    <t>Mineralogy</t>
  </si>
  <si>
    <t>4 DE 31</t>
  </si>
  <si>
    <t>Biochemistry &amp; Molecular Biology; Biotechnology &amp; Applied Microbiology</t>
  </si>
  <si>
    <t>121 DE 177</t>
  </si>
  <si>
    <t>Nanoscience &amp; Nanotechnology</t>
  </si>
  <si>
    <t>66 DE 147</t>
  </si>
  <si>
    <t>1 DE 135</t>
  </si>
  <si>
    <t>Geriatrics &amp; Gerontology; Neurosciences</t>
  </si>
  <si>
    <t>23 DE 73</t>
  </si>
  <si>
    <t>48 DE 112</t>
  </si>
  <si>
    <t>5 DE 57</t>
  </si>
  <si>
    <t>47 DE 135</t>
  </si>
  <si>
    <t>18 DE 72</t>
  </si>
  <si>
    <t>Physics, Condensed Matter</t>
  </si>
  <si>
    <t>40 DE 79</t>
  </si>
  <si>
    <t>34 DE 114</t>
  </si>
  <si>
    <t>3 DE 22</t>
  </si>
  <si>
    <t>Astronomy &amp; Astrophysics; Physics, Particles &amp; Fields</t>
  </si>
  <si>
    <t>7 DE 31</t>
  </si>
  <si>
    <t>7 DE 114</t>
  </si>
  <si>
    <t>145 DE 275</t>
  </si>
  <si>
    <t>43 DE 275</t>
  </si>
  <si>
    <t>Chemistry, Physical; Nanoscience &amp; Nanotechnology; Materials Science, Multidisciplinary</t>
  </si>
  <si>
    <t>89 DE 185</t>
  </si>
  <si>
    <t>37 DE 135</t>
  </si>
  <si>
    <t>Polymer Science</t>
  </si>
  <si>
    <t>19 DE 94</t>
  </si>
  <si>
    <t>Statistics &amp; Probability</t>
  </si>
  <si>
    <t>159 DE 167</t>
  </si>
  <si>
    <t>History &amp; Philosophy Of Science; Multidisciplinary Sciences</t>
  </si>
  <si>
    <t>82 DE 135</t>
  </si>
  <si>
    <t>90 DE 241</t>
  </si>
  <si>
    <t>Clinical Neurology</t>
  </si>
  <si>
    <t>137 DE 285</t>
  </si>
  <si>
    <t>Chemistry, Physical; Materials Science, Multidisciplinary; Physics, Multidisciplinary; Polymer Science</t>
  </si>
  <si>
    <t>47 DE 94</t>
  </si>
  <si>
    <t>197 DE 326</t>
  </si>
  <si>
    <t>77 DE 107</t>
  </si>
  <si>
    <t>61 DE 106</t>
  </si>
  <si>
    <t>Developmental Biology; Zoology</t>
  </si>
  <si>
    <t>90 DE 182</t>
  </si>
  <si>
    <t>Betanzos-Fernandez, A. (2025). Enfrentando los retos para vivir sin miedo. Pp. 149-169. En: Martinez-Rodriguez, R. C.; Benitez-Corona, L; Carranza-Alcantar, M. R. &amp; Islas-Torres, C. (coord). Resiliencia y narrativasde mujeres cientificas: experiencias que inspiran transformacion y mejora.</t>
  </si>
  <si>
    <t>Schutze, O., Rodriguez-Fernandez, A. E., Segura, C. &amp; Castellanos, C. H. (2025). Finding the Set of Nearly Optimal Solutions of a Multi-Objective Optimization Problem. pp. 65-66. En: Ochoa, G. &amp; Filipic, B. (eds.). GECCO '25: Proceedings of the Genetic and Evolutionary Computation Conference.</t>
  </si>
  <si>
    <t>Rodriguez-Fernandez, A. E., Schutze, O., Schapermeier, L., Kerschke, P., Castellanos, C. H. &amp; Trautmann, H. (2025). Hot Off the Press: Finding e-Locally Optimal Solutions for Multi-Objective Multimodal Optimization. pp. 61-62. En: Ochoa, G. &amp; Filipic, B. (eds.). GECCO '25: Proceedings of the Genetic and Evolutionary Computation Conference.</t>
  </si>
  <si>
    <t>Wang, H., Rodriguez-Fernandez, A. E., Uribe, L., Deutz, A., Cortes-Pina, O. &amp; Schutze, O. (2025). Hot Off the Press: a Newton Method for Hausdorff Approximations of the Pareto Front Within Multi-Objective Evolutionary Algorithms. pp. 83-84. En: Ochoa, G. &amp; Filipic, B. (eds.). GECCO '25: Proceedings of the Genetic and Evolutionary Computation Conference.</t>
  </si>
  <si>
    <t>Rosales-Perez, A., Zapotecas-Martinez, S. &amp; Coello-Coello, C. A. (2025). Improving Neural Architecture Search With Class Visualization and Bilevel Optimization for Imbalanced Data. pp. 743-746. En: Ochoa, G. &amp; Filipic, B. (eds.). GECCO '25: Proceedings of the Genetic and Evolutionary Computation Conference.</t>
  </si>
  <si>
    <t>Morales-Paredes, A. i., Falcon-Cardona, J. G., Juarez, J., Terashima-Marin, H. &amp; Coello-Coello, C. A. (2025). Reference Point Specification in Greedy Inclusion Hypervolume-Based Subset Selection: a Study on Two Objectives. pp. 618-626. En: Ochoa, G. &amp; Filipic, B. (eds.). GECCO '25: Proceedings of the Genetic and Evolutionary Computation Conference.</t>
  </si>
  <si>
    <t>Morales-Paredes, A., Juarez, J., Falcon-Cardona, J., Terashima-Marin, H. &amp; Coello-Coello, C. (2025). Automatic Design of Specialized Variation Operators for the Multi-Objective Quadratic Assignment Problem. pp. 1153-1161. En: Ochoa, G. &amp; Filipic, B. (eds.). GECCO '25: Proceedings of the Genetic and Evolutionary Computation Conference.</t>
  </si>
  <si>
    <t>Ramirez, F., Saldivar, B. &amp; Portillo-Rodriguez, O. (2025). Optimization of Intermittent Androgen Suppression Therapy for Prostate Cancer Using Pso Algorithm. pp. 1-6. En: 2025 International Conference on Control, Automation and Diagnosis (ICCAD).</t>
  </si>
  <si>
    <t>Cruz, E. &amp; Saldivar, B. (2025). Stability Analysis of Coupled Torsional-Axial-Lateral Vibrations Dynamics of a Drilling System. pp. 1-6. En: 2025 International Conference on Control, Automation and Diagnosis (ICCAD).</t>
  </si>
  <si>
    <t>Ortiz, R. &amp; Saldivar, B. (2025). Stability Analysis and Therapy Application of a Prostate Cancer Model With Transdifferentiation. pp. 1-6. En: 2025 International Conference on Control, Automation and Diagnosis (ICCAD).</t>
  </si>
  <si>
    <t>Morales, C., Gamero-Ramirez, E., Torres-Munoz, J. &amp; Guerrero-Tavares, J. (2025). Fuzzy-Based Gain Tuning of a Super-Twisting Controller for Trajectory Tracking in Autonomous Underwater Vehicles. pp. 1-6. En: 2025 International Conference on Control, Automation and Diagnosis (ICCAD).</t>
  </si>
  <si>
    <t>Oliva-Gonzalez, L. &amp; Martinez-Guerra, R. (2025). Quasi-Synchronization of Fractional-Order Chaotic Systems Via a Fractional-Order Dynamic Controller. pp. 1-6. En: 2025 International Conference on Control, Automation and Diagnosis (ICCAD).</t>
  </si>
  <si>
    <t>Alonso-Tejera, D., Reynoso-Hernandez, J. A., Loo-Yau, J. R., Pulido-Gaytan, M. A., Maya-Sanchez, M., Sanchez-Garcia, J. &amp; Murillo-Bracamontes, E. A. (2025). Continuous Current Mode Class-F Power Amplifier: a Solution for Bandwidth Extension in Low Breakdown Voltage Applications. pp. 316-319. En: 2025 Ieee/Mtt-S International Microwave Symposium-Ims 2025.</t>
  </si>
  <si>
    <t>Tian, H., Tang, J. &amp; Yu, W. (2025). Lstm Neural Network-Based on Model Predictive Control for Furnace Temperature in Mswi Process. pp. 2151-2154. En: 2025 37th Chinese Control and Decision Conference (CCDC).</t>
  </si>
  <si>
    <t>Bertolasi, J., Garcia-Hernandez, N. V. &amp; Gori, M. (2025). Assessing Human Size Perception in Real and Mixed-Reality Environments. pp. 1-5. En: 2025 IEEE Medical Measurements &amp; Applications (MeMeA).</t>
  </si>
  <si>
    <t>Herrera-Dorantes, M. T., Chi-Espinola, A. A., Hernandez-De Santillana, J. M., Vega-Cendejas, M. E., Maldonado-Sanchez, J. &amp; Ardisson, P. L. (2025). Cambios en la composicion de peracaridos en la Laguna de Chelem: un analisis del recambio de especies (2005-2025). pp. 36. En: Xiii Reunion Nacional Alejandro Villalobos, del 6 al 10 de octubre 2025, Merida, Yucatan, Mexico: programa y resumenes.</t>
  </si>
  <si>
    <t>May-Ku, M. A., Garcia-Garcia, M. B., Herrera-Dorantes, M. T. &amp; Ardisson, P. L. (2025). Composicion, distribucion y abundancia de camarones de la superfamilia Penaeoidea Rafinesque, 1815 del sur del Golfo de Mexico. pp. 37-38. En: Xiii Reunion Nacional Alejandro Villalobos, del 6 al 10 de octubre 2025, Merida, Yucatan, Mexico: programa y resumenes.</t>
  </si>
  <si>
    <t>May-Ku, M. A., Herrera-Dorantes, M. T. &amp; Ardisson, P. L. (2025). Composicion, distribucion y abundancia de macrocrustaceos bentonicos de la plataforma continental del sur del Golfo de Mexico. pp. 38. En: Xiii Reunion Nacional Alejandro Villalobos, del 6 al 10 de octubre 2025, Merida, Yucatan, Mexico: programa y resumenes.</t>
  </si>
  <si>
    <t>Ordonez-Lopez, U. (2025). Variacion temporal de Copepoda en el sur del Golfo de Mexico. pp. 39-40. En: Xiii Reunion Nacional Alejandro Villalobos, del 6 al 10 de octubre 2025, Merida, Yucatan, Mexico: programa y resumenes.</t>
  </si>
  <si>
    <t>Herrera-Dorantes, M. T., Ortiz, M. &amp; Ardisson, P. L. (2025). Ancinus yucatanensis nuevas especies de isopodo Sphaeromatidae (Crustacea: Peracarida) para el Golfo de Mexico. pp. 75-76. En: Xiii Reunion Nacional Alejandro Villalobos, del 6 al 10 de octubre 2025, Merida, Yucatan, Mexico: programa y resumenes.</t>
  </si>
  <si>
    <t>Sandoval-Almazan, R. &amp; Valle-Cruz, D. (2025). Towards a Framework for Data Science Governance in the Post-Pandemic Context: an Analysis of Three Initiatives. Elgar Handbooks in Public Administration and Management pp. 158-177. En: Handbook on Governance and Data Science.</t>
  </si>
  <si>
    <t>Article; Proceedings Paper</t>
  </si>
  <si>
    <t>SECIHTI [CF-2023-I-722]</t>
  </si>
  <si>
    <t>Secretariat of Science, Humanities, Technology, and Innovation (SECIHTI, ex-CONAHCYT)</t>
  </si>
  <si>
    <t>National Science and Technology Major Project [2021ZD0112302]; National Natural Science Foundation of China [62073006,62021003,62373017]</t>
  </si>
  <si>
    <t>https://www.researchgate.net/profile/Lilia-Benitez/publication/395413368_2025_Libro_ResilienciayNarrativas/links/68c30f3b9534473a6d49d22e/2025-Libro-ResilienciayNarrativas.pdf#page=131</t>
  </si>
  <si>
    <t xml:space="preserve">https://dl.acm.org/doi/10.1145/3712255.3734259 </t>
  </si>
  <si>
    <t xml:space="preserve">https://dl.acm.org/doi/10.1145/3712255.3734260 </t>
  </si>
  <si>
    <t xml:space="preserve">https://dl.acm.org/doi/10.1145/3712255.3734256 </t>
  </si>
  <si>
    <t xml:space="preserve">https://dl.acm.org/doi/10.1145/3712255.3726630 </t>
  </si>
  <si>
    <t xml:space="preserve">https://dl.acm.org/doi/10.1145/3712256.3726438 </t>
  </si>
  <si>
    <t xml:space="preserve">https://dl.acm.org/doi/abs/10.1145/3712256.3726456 </t>
  </si>
  <si>
    <t xml:space="preserve">https://ieeexplore.ieee.org/document/11099074 </t>
  </si>
  <si>
    <t xml:space="preserve">https://www.scopus.com/inward/record.uri?eid=2-s2.0-105014514394&amp;doi=10.1109%2FICCAD64771.2025.11099408&amp;partnerID=40&amp;md5=67dda9c73d28b369a533a73266621854 </t>
  </si>
  <si>
    <t xml:space="preserve">https://www.scopus.com/inward/record.uri?eid=2-s2.0-105014508161&amp;doi=10.1109%2FICCAD64771.2025.11099344&amp;partnerID=40&amp;md5=ea7d5bc12ba5af9895de5ff69e038bcd </t>
  </si>
  <si>
    <t xml:space="preserve">https://ieeexplore.ieee.org/document/11099467 </t>
  </si>
  <si>
    <t xml:space="preserve">https://www.scopus.com/inward/record.uri?eid=2-s2.0-105014501330&amp;doi=10.1109%2FICCAD64771.2025.11099167&amp;partnerID=40&amp;md5=93e50584114213b60b2164fab4983099 </t>
  </si>
  <si>
    <t xml:space="preserve">https://ieeexplore.ieee.org/document/11104020 </t>
  </si>
  <si>
    <t xml:space="preserve">https://ieeexplore.ieee.org/document/11090927 </t>
  </si>
  <si>
    <t xml:space="preserve">https://ieeexplore.ieee.org/document/11066289/ </t>
  </si>
  <si>
    <t xml:space="preserve">https://www.ib.unam.mx/ibunam/PROGRAMA-XIII%20RNAV-2025.pdf </t>
  </si>
  <si>
    <t xml:space="preserve">https://doi.org/10.4337/9781035301348.00015 </t>
  </si>
  <si>
    <t>10.1145/3712255.3734259</t>
  </si>
  <si>
    <t>10.1145/3712255.3734260</t>
  </si>
  <si>
    <t>10.1145/3712255.3734256</t>
  </si>
  <si>
    <t>10.1145/3712255.3726630</t>
  </si>
  <si>
    <t>10.1145/3712256.3726438</t>
  </si>
  <si>
    <t>10.1145/3712256.3726456</t>
  </si>
  <si>
    <t>10.1109/ICCAD64771.2025.11099074</t>
  </si>
  <si>
    <t>10.1109/ICCAD64771.2025.11099408</t>
  </si>
  <si>
    <t>10.1109/ICCAD64771.2025.11099344</t>
  </si>
  <si>
    <t>10.1109/ICCAD64771.2025.11099467</t>
  </si>
  <si>
    <t>10.1109/ICCAD64771.2025.11099167</t>
  </si>
  <si>
    <t>10.1109/IMS40360.2025.11104020</t>
  </si>
  <si>
    <t>10.1109/CCDC65474.2025.11090927</t>
  </si>
  <si>
    <t>10.1109/MeMeA65319.2025.11066289</t>
  </si>
  <si>
    <t>10.4337/9781035301348.00015</t>
  </si>
  <si>
    <t>OPI</t>
  </si>
  <si>
    <t>Garcia-Munoz, J. D., Alfaro, A., Gutierrez-Guerrero, L. X. &amp; Raya, A. (2025). Dynamical Mass Generation in Qed: Miransky Scaling and Schrodinger-Like Infinite Well and Barrier Potentials Supporting a Bound State.  Few-Body Systems, 66(4): 38.</t>
  </si>
  <si>
    <t>Flores-Marquez, J. M., Hernandez-Vasquez, C., Gonzalez-Trujillo, M. A., Hernandez-Perez, M. A., Casas-Espinola, J. L., Matsumoto-Kuwabara, Y. &amp; Albor-Aguilera, M. L. (2025). Unveiling the Role of Cdo Incorporation in Enhancing Ultraviolet Absorption Efficiency on Cdte Solar Cell Performance. Discover Materials, 5(1); 179.</t>
  </si>
  <si>
    <t>https://link.springer.com/article/10.1007/s43939-025-00372-x</t>
  </si>
  <si>
    <t>Secretara de Investigacin y Posgrado, Instituto Politcnico Nacional [SIP 20251077, SIP 20253946, SIP 20253798, SIP 20253799]</t>
  </si>
  <si>
    <t>WOS:001578779300001</t>
  </si>
  <si>
    <t>10.1007/s43939-025-00372-x</t>
  </si>
  <si>
    <t>284 DE 462</t>
  </si>
  <si>
    <t>Última actualización:  1 de octubre de 2025  7:55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</si>
</sst>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EEECE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6228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C3B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7" fillId="3" borderId="1" xfId="0" applyFont="1" applyFill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Fill="1"/>
    <xf numFmtId="0" fontId="5" fillId="0" borderId="1" xfId="2" applyBorder="1"/>
    <xf numFmtId="0" fontId="1" fillId="2" borderId="0" xfId="0" applyFont="1" applyFill="1" applyBorder="1" applyAlignment="1">
      <alignment horizontal="center" vertical="center" wrapText="1"/>
    </xf>
    <xf numFmtId="0" fontId="5" fillId="3" borderId="1" xfId="2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7" fillId="4" borderId="1" xfId="0" applyFont="1" applyFill="1" applyBorder="1"/>
    <xf numFmtId="0" fontId="5" fillId="4" borderId="1" xfId="2" applyFill="1" applyBorder="1"/>
    <xf numFmtId="0" fontId="0" fillId="4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17" fontId="7" fillId="0" borderId="1" xfId="0" applyNumberFormat="1" applyFont="1" applyBorder="1"/>
    <xf numFmtId="0" fontId="8" fillId="0" borderId="1" xfId="2" applyFont="1" applyBorder="1"/>
    <xf numFmtId="0" fontId="9" fillId="0" borderId="1" xfId="0" applyFont="1" applyBorder="1"/>
    <xf numFmtId="0" fontId="6" fillId="0" borderId="0" xfId="0" applyFont="1" applyAlignment="1">
      <alignment horizontal="center"/>
    </xf>
  </cellXfs>
  <cellStyles count="3">
    <cellStyle name="Hipervínculo" xfId="2" builtinId="8"/>
    <cellStyle name="Normal" xfId="0" builtinId="0"/>
    <cellStyle name="Normal 2" xfId="1" xr:uid="{DDDC02EA-2AB7-4CC2-8839-C0C1C8D4A2A8}"/>
  </cellStyles>
  <dxfs count="18"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i/>
        <sz val="10"/>
      </font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i/>
        <sz val="10"/>
      </font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auto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C5C3B1"/>
      <color rgb="FFC5C3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D96B30-7090-4D1F-9061-D96B62451EBD}" name="Tabla24" displayName="Tabla24" ref="A1:R169" totalsRowShown="0">
  <autoFilter ref="A1:R169" xr:uid="{2C291D5C-D7C8-49E9-A940-3410C16B999D}"/>
  <tableColumns count="18">
    <tableColumn id="1" xr3:uid="{1DB0370E-AAB7-42BD-A041-BA8DDEC2EEA9}" name="CONSEC" dataDxfId="17"/>
    <tableColumn id="2" xr3:uid="{422F1F64-6EDD-4213-A937-D6883EEB87F8}" name="PROCITE" dataDxfId="16"/>
    <tableColumn id="3" xr3:uid="{CD96D5F0-77B3-4FF8-9D42-B2B1D45F1B88}" name="REFERENCIA" dataDxfId="15"/>
    <tableColumn id="4" xr3:uid="{5A4A9EB5-A81B-45FC-A01F-D07E5BBE8FD7}" name="INDICADOR" dataDxfId="14"/>
    <tableColumn id="5" xr3:uid="{1DF4ECFF-E07F-46A8-A65A-E0029243F426}" name="TIPO DOCUMENTO" dataDxfId="13"/>
    <tableColumn id="6" xr3:uid="{F2D5BF3A-ACFA-41A4-8471-3F5798290947}" name="DC_1" dataDxfId="12"/>
    <tableColumn id="7" xr3:uid="{890AD053-92F0-4EA6-B8BE-3355C2F44A5C}" name="DC_2" dataDxfId="11"/>
    <tableColumn id="8" xr3:uid="{E94D74D2-FC4A-46D4-87F8-436A13A2028C}" name="DC_3" dataDxfId="10"/>
    <tableColumn id="9" xr3:uid="{BB502E60-FBE7-4D84-B6B9-40258257D09F}" name="DC_4" dataDxfId="9"/>
    <tableColumn id="10" xr3:uid="{337A07DD-6699-4CEF-B28F-01F8537408DE}" name="DC_5" dataDxfId="8"/>
    <tableColumn id="11" xr3:uid="{5275B050-838B-42F9-B15D-D45B102CFCBC}" name="FUENTE DE FINANCIAMIENTO" dataDxfId="7"/>
    <tableColumn id="12" xr3:uid="{9E5FC9A2-5AE1-4836-B2AB-5F79CB747E4E}" name="LINK" dataDxfId="6" dataCellStyle="Hipervínculo"/>
    <tableColumn id="13" xr3:uid="{50E7AB8F-9BBD-47D2-86A2-B73F4179B9D9}" name="DOI" dataDxfId="5"/>
    <tableColumn id="14" xr3:uid="{5BF0832B-F390-4B45-9D74-821214933178}" name="IDENTIFICADOR WOS" dataDxfId="4"/>
    <tableColumn id="15" xr3:uid="{D2E1A264-7AF8-4EDF-A988-655C11766ECE}" name="TIPO DE OPEN ACCESS" dataDxfId="3"/>
    <tableColumn id="16" xr3:uid="{170A9B2E-5141-4F35-96F6-AE59F259C704}" name="CATEGORÍA WOS" dataDxfId="2"/>
    <tableColumn id="17" xr3:uid="{C1F3DCD7-47C6-4CE8-B56E-F443F55C006B}" name="CUARTIL" dataDxfId="1"/>
    <tableColumn id="18" xr3:uid="{AA94AC91-1949-48A0-B31E-357F4EB58F71}" name="POSICIÓN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16/j.jics.2025.102048" TargetMode="External"/><Relationship Id="rId21" Type="http://schemas.openxmlformats.org/officeDocument/2006/relationships/hyperlink" Target="https://doi.org/10.1088/1748-0221/20/09/P09008" TargetMode="External"/><Relationship Id="rId34" Type="http://schemas.openxmlformats.org/officeDocument/2006/relationships/hyperlink" Target="https://doi.org/10.21468/SciPostPhysProc.16.032" TargetMode="External"/><Relationship Id="rId42" Type="http://schemas.openxmlformats.org/officeDocument/2006/relationships/hyperlink" Target="https://dl.acm.org/doi/abs/10.1145/3712256.3726456" TargetMode="External"/><Relationship Id="rId47" Type="http://schemas.openxmlformats.org/officeDocument/2006/relationships/hyperlink" Target="https://doi.org/10.4337/9781035301348.00015" TargetMode="External"/><Relationship Id="rId50" Type="http://schemas.openxmlformats.org/officeDocument/2006/relationships/hyperlink" Target="https://www.scopus.com/inward/record.uri?eid=2-s2.0-105014501330&amp;doi=10.1109%2FICCAD64771.2025.11099167&amp;partnerID=40&amp;md5=93e50584114213b60b2164fab4983099" TargetMode="External"/><Relationship Id="rId55" Type="http://schemas.openxmlformats.org/officeDocument/2006/relationships/hyperlink" Target="https://www.ib.unam.mx/ibunam/PROGRAMA-XIII%20RNAV-2025.pdf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https://www.sciencedirect.com/science/article/pii/S0003267025010074" TargetMode="External"/><Relationship Id="rId2" Type="http://schemas.openxmlformats.org/officeDocument/2006/relationships/hyperlink" Target="https://www.izquierdas.cl/images/pdf/2025/54/Mono11Eng.pdf" TargetMode="External"/><Relationship Id="rId16" Type="http://schemas.openxmlformats.org/officeDocument/2006/relationships/hyperlink" Target="https://doi.org/10.1051/epjconf/202533302005" TargetMode="External"/><Relationship Id="rId29" Type="http://schemas.openxmlformats.org/officeDocument/2006/relationships/hyperlink" Target="https://doi.org/10.3390/microorganisms13092219" TargetMode="External"/><Relationship Id="rId11" Type="http://schemas.openxmlformats.org/officeDocument/2006/relationships/hyperlink" Target="https://doi.org/10.3390/cells14181441" TargetMode="External"/><Relationship Id="rId24" Type="http://schemas.openxmlformats.org/officeDocument/2006/relationships/hyperlink" Target="https://doi.org/10.61615/JNN/2025/AUG027140826" TargetMode="External"/><Relationship Id="rId32" Type="http://schemas.openxmlformats.org/officeDocument/2006/relationships/hyperlink" Target="https://doi.org/10.1016/j.nut.2025.112915" TargetMode="External"/><Relationship Id="rId37" Type="http://schemas.openxmlformats.org/officeDocument/2006/relationships/hyperlink" Target="https://doi.org/10.21468/SciPostPhysProc.16.005" TargetMode="External"/><Relationship Id="rId40" Type="http://schemas.openxmlformats.org/officeDocument/2006/relationships/hyperlink" Target="https://dl.acm.org/doi/10.1145/3712255.3734259" TargetMode="External"/><Relationship Id="rId45" Type="http://schemas.openxmlformats.org/officeDocument/2006/relationships/hyperlink" Target="https://ieeexplore.ieee.org/document/11099074" TargetMode="External"/><Relationship Id="rId53" Type="http://schemas.openxmlformats.org/officeDocument/2006/relationships/hyperlink" Target="https://ieeexplore.ieee.org/document/11066289/" TargetMode="External"/><Relationship Id="rId58" Type="http://schemas.openxmlformats.org/officeDocument/2006/relationships/hyperlink" Target="https://ieeexplore.ieee.org/document/11090927" TargetMode="External"/><Relationship Id="rId5" Type="http://schemas.openxmlformats.org/officeDocument/2006/relationships/hyperlink" Target="https://link.springer.com/chapter/10.1007/978-3-031-90310-6_31" TargetMode="External"/><Relationship Id="rId61" Type="http://schemas.openxmlformats.org/officeDocument/2006/relationships/hyperlink" Target="https://link.springer.com/article/10.1007/s43939-025-00372-x" TargetMode="External"/><Relationship Id="rId19" Type="http://schemas.openxmlformats.org/officeDocument/2006/relationships/hyperlink" Target="https://doi.org/10.3390/ijms26188936" TargetMode="External"/><Relationship Id="rId14" Type="http://schemas.openxmlformats.org/officeDocument/2006/relationships/hyperlink" Target="https://doi.org/10.3201/eid3109.250316" TargetMode="External"/><Relationship Id="rId22" Type="http://schemas.openxmlformats.org/officeDocument/2006/relationships/hyperlink" Target="https://doi.org/10.1007/s10958-024-07553-8" TargetMode="External"/><Relationship Id="rId27" Type="http://schemas.openxmlformats.org/officeDocument/2006/relationships/hyperlink" Target="https://doi.org/10.34141/LJCS9882940" TargetMode="External"/><Relationship Id="rId30" Type="http://schemas.openxmlformats.org/officeDocument/2006/relationships/hyperlink" Target="https://doi.org/10.1016/j.mineng.2025.109726" TargetMode="External"/><Relationship Id="rId35" Type="http://schemas.openxmlformats.org/officeDocument/2006/relationships/hyperlink" Target="https://doi.org/10.21468/SciPostPhysProc.17.023" TargetMode="External"/><Relationship Id="rId43" Type="http://schemas.openxmlformats.org/officeDocument/2006/relationships/hyperlink" Target="https://dl.acm.org/doi/10.1145/3712256.3726438" TargetMode="External"/><Relationship Id="rId48" Type="http://schemas.openxmlformats.org/officeDocument/2006/relationships/hyperlink" Target="https://www.ib.unam.mx/ibunam/PROGRAMA-XIII%20RNAV-2025.pdf" TargetMode="External"/><Relationship Id="rId56" Type="http://schemas.openxmlformats.org/officeDocument/2006/relationships/hyperlink" Target="https://www.ib.unam.mx/ibunam/PROGRAMA-XIII%20RNAV-2025.pdf" TargetMode="External"/><Relationship Id="rId64" Type="http://schemas.openxmlformats.org/officeDocument/2006/relationships/table" Target="../tables/table1.xml"/><Relationship Id="rId8" Type="http://schemas.openxmlformats.org/officeDocument/2006/relationships/hyperlink" Target="https://doi.org/10.1016/j.aop.2025.170184" TargetMode="External"/><Relationship Id="rId51" Type="http://schemas.openxmlformats.org/officeDocument/2006/relationships/hyperlink" Target="https://ieeexplore.ieee.org/document/11099467" TargetMode="External"/><Relationship Id="rId3" Type="http://schemas.openxmlformats.org/officeDocument/2006/relationships/hyperlink" Target="https://www.izquierdas.cl/images/pdf/2025/54/Mono11Esp.pdf" TargetMode="External"/><Relationship Id="rId12" Type="http://schemas.openxmlformats.org/officeDocument/2006/relationships/hyperlink" Target="https://doi.org/10.1016/j.ceramint.2025.07.335" TargetMode="External"/><Relationship Id="rId17" Type="http://schemas.openxmlformats.org/officeDocument/2006/relationships/hyperlink" Target="https://doi.org/10.1016/j.gendis.2025.101542" TargetMode="External"/><Relationship Id="rId25" Type="http://schemas.openxmlformats.org/officeDocument/2006/relationships/hyperlink" Target="https://doi.org/10.61615/JMCHR/2025/AUG027140823" TargetMode="External"/><Relationship Id="rId33" Type="http://schemas.openxmlformats.org/officeDocument/2006/relationships/hyperlink" Target="https://doi.org/10.1016/j.physb.2025.417728" TargetMode="External"/><Relationship Id="rId38" Type="http://schemas.openxmlformats.org/officeDocument/2006/relationships/hyperlink" Target="https://doi.org/10.1016/j.seizure.2025.08.023" TargetMode="External"/><Relationship Id="rId46" Type="http://schemas.openxmlformats.org/officeDocument/2006/relationships/hyperlink" Target="https://dl.acm.org/doi/10.1145/3712255.3734260" TargetMode="External"/><Relationship Id="rId59" Type="http://schemas.openxmlformats.org/officeDocument/2006/relationships/hyperlink" Target="https://www.scopus.com/inward/record.uri?eid=2-s2.0-105014514394&amp;doi=10.1109%2FICCAD64771.2025.11099408&amp;partnerID=40&amp;md5=67dda9c73d28b369a533a73266621854" TargetMode="External"/><Relationship Id="rId20" Type="http://schemas.openxmlformats.org/officeDocument/2006/relationships/hyperlink" Target="https://doi.org/10.22201/icat.24486736e.2025.23.4.2678" TargetMode="External"/><Relationship Id="rId41" Type="http://schemas.openxmlformats.org/officeDocument/2006/relationships/hyperlink" Target="https://dl.acm.org/doi/10.1145/3712255.3734256" TargetMode="External"/><Relationship Id="rId54" Type="http://schemas.openxmlformats.org/officeDocument/2006/relationships/hyperlink" Target="https://www.ib.unam.mx/ibunam/PROGRAMA-XIII%20RNAV-2025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iovs.arvojournals.org/article.aspx?articleid=2805167" TargetMode="External"/><Relationship Id="rId6" Type="http://schemas.openxmlformats.org/officeDocument/2006/relationships/hyperlink" Target="https://doi.org/10.1007/978-3-031-85167-4_10" TargetMode="External"/><Relationship Id="rId15" Type="http://schemas.openxmlformats.org/officeDocument/2006/relationships/hyperlink" Target="https://doi.org/10.3390/engproc2025107047" TargetMode="External"/><Relationship Id="rId23" Type="http://schemas.openxmlformats.org/officeDocument/2006/relationships/hyperlink" Target="https://doi.org/10.1016/j.molliq.2025.128328" TargetMode="External"/><Relationship Id="rId28" Type="http://schemas.openxmlformats.org/officeDocument/2006/relationships/hyperlink" Target="https://doi.org/10.3390/medsci13030096" TargetMode="External"/><Relationship Id="rId36" Type="http://schemas.openxmlformats.org/officeDocument/2006/relationships/hyperlink" Target="https://doi.org/10.21468/SciPostPhysProc.16.011" TargetMode="External"/><Relationship Id="rId49" Type="http://schemas.openxmlformats.org/officeDocument/2006/relationships/hyperlink" Target="https://ieeexplore.ieee.org/document/11104020" TargetMode="External"/><Relationship Id="rId57" Type="http://schemas.openxmlformats.org/officeDocument/2006/relationships/hyperlink" Target="https://www.ib.unam.mx/ibunam/PROGRAMA-XIII%20RNAV-2025.pdf" TargetMode="External"/><Relationship Id="rId10" Type="http://schemas.openxmlformats.org/officeDocument/2006/relationships/hyperlink" Target="https://doi.org/10.3390/biom15091243" TargetMode="External"/><Relationship Id="rId31" Type="http://schemas.openxmlformats.org/officeDocument/2006/relationships/hyperlink" Target="https://doi.org/10.3390/nano15191480" TargetMode="External"/><Relationship Id="rId44" Type="http://schemas.openxmlformats.org/officeDocument/2006/relationships/hyperlink" Target="https://dl.acm.org/doi/10.1145/3712255.3726630" TargetMode="External"/><Relationship Id="rId52" Type="http://schemas.openxmlformats.org/officeDocument/2006/relationships/hyperlink" Target="https://www.scopus.com/inward/record.uri?eid=2-s2.0-105014508161&amp;doi=10.1109%2FICCAD64771.2025.11099344&amp;partnerID=40&amp;md5=ea7d5bc12ba5af9895de5ff69e038bcd" TargetMode="External"/><Relationship Id="rId60" Type="http://schemas.openxmlformats.org/officeDocument/2006/relationships/hyperlink" Target="https://www.researchgate.net/profile/Lilia-Benitez/publication/395413368_2025_Libro_ResilienciayNarrativas/links/68c30f3b9534473a6d49d22e/2025-Libro-ResilienciayNarrativas.pdf" TargetMode="External"/><Relationship Id="rId65" Type="http://schemas.openxmlformats.org/officeDocument/2006/relationships/comments" Target="../comments1.xml"/><Relationship Id="rId4" Type="http://schemas.openxmlformats.org/officeDocument/2006/relationships/hyperlink" Target="https://joam.inoe.ro/articles/structural-morphological-and-optical-characterization-of-znotio2-multi-layer-nanocomposites-extracted-from-commercial-sunscreens/" TargetMode="External"/><Relationship Id="rId9" Type="http://schemas.openxmlformats.org/officeDocument/2006/relationships/hyperlink" Target="https://doi.org/10.1016/j.biopsych.2025.02.904" TargetMode="External"/><Relationship Id="rId13" Type="http://schemas.openxmlformats.org/officeDocument/2006/relationships/hyperlink" Target="https://doi.org/10.1016/j.ceramint.2025.06.386" TargetMode="External"/><Relationship Id="rId18" Type="http://schemas.openxmlformats.org/officeDocument/2006/relationships/hyperlink" Target="https://doi.org/10.1109/JIOT.2025.3586938" TargetMode="External"/><Relationship Id="rId39" Type="http://schemas.openxmlformats.org/officeDocument/2006/relationships/hyperlink" Target="https://doi.org/10.56369/tsaes.6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325F-6E15-4C23-BB89-CF84385B0BE6}">
  <dimension ref="A1:R171"/>
  <sheetViews>
    <sheetView tabSelected="1" topLeftCell="A138" zoomScaleNormal="100" workbookViewId="0">
      <selection activeCell="B148" sqref="B148"/>
    </sheetView>
  </sheetViews>
  <sheetFormatPr baseColWidth="10" defaultRowHeight="15" x14ac:dyDescent="0.25"/>
  <cols>
    <col min="1" max="1" width="11.42578125" style="21"/>
    <col min="2" max="2" width="11.7109375" customWidth="1"/>
    <col min="3" max="3" width="13.85546875" customWidth="1"/>
    <col min="4" max="4" width="10.42578125" customWidth="1"/>
    <col min="5" max="5" width="19.7109375" customWidth="1"/>
    <col min="6" max="10" width="11.42578125" customWidth="1"/>
    <col min="11" max="11" width="35.42578125" customWidth="1"/>
    <col min="14" max="14" width="21.7109375" customWidth="1"/>
    <col min="15" max="15" width="22.42578125" customWidth="1"/>
    <col min="16" max="16" width="21.7109375" customWidth="1"/>
    <col min="18" max="18" width="11.85546875" customWidth="1"/>
  </cols>
  <sheetData>
    <row r="1" spans="1:18" ht="15" customHeight="1" x14ac:dyDescent="0.25">
      <c r="A1" s="2" t="s">
        <v>0</v>
      </c>
      <c r="B1" s="3" t="s">
        <v>1</v>
      </c>
      <c r="C1" s="2" t="s">
        <v>2</v>
      </c>
      <c r="D1" s="2" t="s">
        <v>42</v>
      </c>
      <c r="E1" s="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</row>
    <row r="2" spans="1:18" x14ac:dyDescent="0.25">
      <c r="A2" s="4">
        <v>1</v>
      </c>
      <c r="B2" s="4">
        <v>1136</v>
      </c>
      <c r="C2" s="5" t="s">
        <v>100</v>
      </c>
      <c r="D2" s="19" t="s">
        <v>86</v>
      </c>
      <c r="E2" s="5" t="s">
        <v>61</v>
      </c>
      <c r="F2" s="6" t="s">
        <v>76</v>
      </c>
      <c r="G2" s="6"/>
      <c r="H2" s="6"/>
      <c r="I2" s="6"/>
      <c r="J2" s="5"/>
      <c r="K2" s="5"/>
      <c r="L2" s="12" t="s">
        <v>357</v>
      </c>
      <c r="M2" s="5" t="s">
        <v>396</v>
      </c>
      <c r="N2" s="5"/>
      <c r="O2" s="5"/>
      <c r="P2" s="5"/>
      <c r="Q2" s="4" t="s">
        <v>37</v>
      </c>
      <c r="R2" s="5"/>
    </row>
    <row r="3" spans="1:18" x14ac:dyDescent="0.25">
      <c r="A3" s="4">
        <v>2</v>
      </c>
      <c r="B3" s="4">
        <v>1137</v>
      </c>
      <c r="C3" s="5" t="s">
        <v>101</v>
      </c>
      <c r="D3" s="19" t="s">
        <v>86</v>
      </c>
      <c r="E3" s="5" t="s">
        <v>98</v>
      </c>
      <c r="F3" s="6" t="s">
        <v>41</v>
      </c>
      <c r="G3" s="6"/>
      <c r="H3" s="6"/>
      <c r="I3" s="6"/>
      <c r="J3" s="5"/>
      <c r="K3" s="5"/>
      <c r="L3" s="12" t="s">
        <v>358</v>
      </c>
      <c r="M3" s="5" t="s">
        <v>397</v>
      </c>
      <c r="N3" s="5"/>
      <c r="O3" s="5"/>
      <c r="P3" s="5"/>
      <c r="Q3" s="4" t="s">
        <v>37</v>
      </c>
      <c r="R3" s="5"/>
    </row>
    <row r="4" spans="1:18" x14ac:dyDescent="0.25">
      <c r="A4" s="18">
        <v>3</v>
      </c>
      <c r="B4" s="8">
        <v>1138</v>
      </c>
      <c r="C4" s="1" t="s">
        <v>102</v>
      </c>
      <c r="D4" s="20" t="s">
        <v>86</v>
      </c>
      <c r="E4" s="1" t="s">
        <v>17</v>
      </c>
      <c r="F4" s="7" t="s">
        <v>27</v>
      </c>
      <c r="G4" s="7"/>
      <c r="H4" s="1"/>
      <c r="I4" s="1"/>
      <c r="J4" s="1"/>
      <c r="K4" s="1" t="s">
        <v>246</v>
      </c>
      <c r="L4" s="10" t="str">
        <f>HYPERLINK("http://dx.doi.org/10.1021/acsinfecdis.5c00431","http://dx.doi.org/10.1021/acsinfecdis.5c00431")</f>
        <v>http://dx.doi.org/10.1021/acsinfecdis.5c00431</v>
      </c>
      <c r="M4" s="1" t="s">
        <v>398</v>
      </c>
      <c r="N4" s="1" t="s">
        <v>538</v>
      </c>
      <c r="O4" s="1" t="s">
        <v>47</v>
      </c>
      <c r="P4" s="1" t="s">
        <v>649</v>
      </c>
      <c r="Q4" s="8" t="s">
        <v>39</v>
      </c>
      <c r="R4" s="8" t="s">
        <v>650</v>
      </c>
    </row>
    <row r="5" spans="1:18" x14ac:dyDescent="0.25">
      <c r="A5" s="18">
        <v>4</v>
      </c>
      <c r="B5" s="8">
        <v>1139</v>
      </c>
      <c r="C5" s="1" t="s">
        <v>103</v>
      </c>
      <c r="D5" s="20" t="s">
        <v>86</v>
      </c>
      <c r="E5" s="1" t="s">
        <v>17</v>
      </c>
      <c r="F5" s="7" t="s">
        <v>48</v>
      </c>
      <c r="G5" s="7"/>
      <c r="H5" s="1"/>
      <c r="I5" s="1"/>
      <c r="J5" s="1"/>
      <c r="K5" s="1" t="s">
        <v>247</v>
      </c>
      <c r="L5" s="25" t="str">
        <f>HYPERLINK("http://dx.doi.org/10.1186/s13015-025-00284-8","http://dx.doi.org/10.1186/s13015-025-00284-8")</f>
        <v>http://dx.doi.org/10.1186/s13015-025-00284-8</v>
      </c>
      <c r="M5" s="1" t="s">
        <v>399</v>
      </c>
      <c r="N5" s="1" t="s">
        <v>539</v>
      </c>
      <c r="O5" s="1" t="s">
        <v>35</v>
      </c>
      <c r="P5" s="1" t="s">
        <v>651</v>
      </c>
      <c r="Q5" s="8" t="s">
        <v>36</v>
      </c>
      <c r="R5" s="8" t="s">
        <v>652</v>
      </c>
    </row>
    <row r="6" spans="1:18" x14ac:dyDescent="0.25">
      <c r="A6" s="18">
        <v>5</v>
      </c>
      <c r="B6" s="8">
        <v>1140</v>
      </c>
      <c r="C6" s="1" t="s">
        <v>104</v>
      </c>
      <c r="D6" s="20" t="s">
        <v>86</v>
      </c>
      <c r="E6" s="1" t="s">
        <v>17</v>
      </c>
      <c r="F6" s="7" t="s">
        <v>55</v>
      </c>
      <c r="G6" s="7"/>
      <c r="H6" s="1"/>
      <c r="I6" s="1"/>
      <c r="J6" s="1"/>
      <c r="K6" s="1" t="s">
        <v>34</v>
      </c>
      <c r="L6" s="26" t="str">
        <f>HYPERLINK("http://dx.doi.org/10.1002/ajhb.70121","http://dx.doi.org/10.1002/ajhb.70121")</f>
        <v>http://dx.doi.org/10.1002/ajhb.70121</v>
      </c>
      <c r="M6" s="1" t="s">
        <v>400</v>
      </c>
      <c r="N6" s="1" t="s">
        <v>540</v>
      </c>
      <c r="O6" s="1" t="s">
        <v>34</v>
      </c>
      <c r="P6" s="1" t="s">
        <v>653</v>
      </c>
      <c r="Q6" s="8" t="s">
        <v>39</v>
      </c>
      <c r="R6" s="8" t="s">
        <v>654</v>
      </c>
    </row>
    <row r="7" spans="1:18" x14ac:dyDescent="0.25">
      <c r="A7" s="4">
        <v>6</v>
      </c>
      <c r="B7" s="4">
        <v>1141</v>
      </c>
      <c r="C7" s="5" t="s">
        <v>105</v>
      </c>
      <c r="D7" s="19" t="s">
        <v>86</v>
      </c>
      <c r="E7" s="5" t="s">
        <v>17</v>
      </c>
      <c r="F7" s="6" t="s">
        <v>52</v>
      </c>
      <c r="G7" s="6"/>
      <c r="H7" s="6"/>
      <c r="I7" s="6"/>
      <c r="J7" s="5"/>
      <c r="K7" s="5" t="s">
        <v>248</v>
      </c>
      <c r="L7" s="12" t="s">
        <v>359</v>
      </c>
      <c r="M7" s="5" t="s">
        <v>401</v>
      </c>
      <c r="N7" s="5"/>
      <c r="O7" s="5"/>
      <c r="P7" s="5" t="s">
        <v>77</v>
      </c>
      <c r="Q7" s="4" t="s">
        <v>39</v>
      </c>
      <c r="R7" s="4" t="s">
        <v>655</v>
      </c>
    </row>
    <row r="8" spans="1:18" x14ac:dyDescent="0.25">
      <c r="A8" s="4">
        <v>7</v>
      </c>
      <c r="B8" s="4">
        <v>1142</v>
      </c>
      <c r="C8" s="5" t="s">
        <v>106</v>
      </c>
      <c r="D8" s="19" t="s">
        <v>86</v>
      </c>
      <c r="E8" s="5" t="s">
        <v>17</v>
      </c>
      <c r="F8" s="6" t="s">
        <v>19</v>
      </c>
      <c r="G8" s="6"/>
      <c r="H8" s="6"/>
      <c r="I8" s="6"/>
      <c r="J8" s="5"/>
      <c r="K8" s="5"/>
      <c r="L8" s="12" t="s">
        <v>360</v>
      </c>
      <c r="M8" s="5" t="s">
        <v>402</v>
      </c>
      <c r="N8" s="5"/>
      <c r="O8" s="5"/>
      <c r="P8" s="5" t="s">
        <v>49</v>
      </c>
      <c r="Q8" s="4" t="s">
        <v>39</v>
      </c>
      <c r="R8" s="4" t="s">
        <v>656</v>
      </c>
    </row>
    <row r="9" spans="1:18" x14ac:dyDescent="0.25">
      <c r="A9" s="18">
        <v>8</v>
      </c>
      <c r="B9" s="8">
        <v>1143</v>
      </c>
      <c r="C9" s="1" t="s">
        <v>107</v>
      </c>
      <c r="D9" s="20" t="s">
        <v>86</v>
      </c>
      <c r="E9" s="1" t="s">
        <v>17</v>
      </c>
      <c r="F9" s="7" t="s">
        <v>22</v>
      </c>
      <c r="G9" s="7"/>
      <c r="H9" s="1"/>
      <c r="I9" s="1"/>
      <c r="J9" s="1"/>
      <c r="K9" s="1" t="s">
        <v>249</v>
      </c>
      <c r="L9" s="26" t="str">
        <f>HYPERLINK("http://dx.doi.org/10.3390/antiox14080988","http://dx.doi.org/10.3390/antiox14080988")</f>
        <v>http://dx.doi.org/10.3390/antiox14080988</v>
      </c>
      <c r="M9" s="1" t="s">
        <v>403</v>
      </c>
      <c r="N9" s="1" t="s">
        <v>541</v>
      </c>
      <c r="O9" s="1" t="s">
        <v>35</v>
      </c>
      <c r="P9" s="1" t="s">
        <v>657</v>
      </c>
      <c r="Q9" s="8" t="s">
        <v>39</v>
      </c>
      <c r="R9" s="8" t="s">
        <v>658</v>
      </c>
    </row>
    <row r="10" spans="1:18" x14ac:dyDescent="0.25">
      <c r="A10" s="18">
        <v>9</v>
      </c>
      <c r="B10" s="8">
        <v>1144</v>
      </c>
      <c r="C10" s="1" t="s">
        <v>108</v>
      </c>
      <c r="D10" s="20" t="s">
        <v>86</v>
      </c>
      <c r="E10" s="1" t="s">
        <v>17</v>
      </c>
      <c r="F10" s="7" t="s">
        <v>26</v>
      </c>
      <c r="G10" s="7"/>
      <c r="H10" s="1"/>
      <c r="I10" s="1"/>
      <c r="J10" s="1"/>
      <c r="K10" s="1" t="s">
        <v>250</v>
      </c>
      <c r="L10" s="26" t="str">
        <f>HYPERLINK("http://dx.doi.org/10.1016/j.afres.2025.101289","http://dx.doi.org/10.1016/j.afres.2025.101289")</f>
        <v>http://dx.doi.org/10.1016/j.afres.2025.101289</v>
      </c>
      <c r="M10" s="1" t="s">
        <v>404</v>
      </c>
      <c r="N10" s="1" t="s">
        <v>542</v>
      </c>
      <c r="O10" s="1" t="s">
        <v>35</v>
      </c>
      <c r="P10" s="1" t="s">
        <v>66</v>
      </c>
      <c r="Q10" s="8" t="s">
        <v>39</v>
      </c>
      <c r="R10" s="8" t="s">
        <v>659</v>
      </c>
    </row>
    <row r="11" spans="1:18" x14ac:dyDescent="0.25">
      <c r="A11" s="18">
        <v>10</v>
      </c>
      <c r="B11" s="8">
        <v>1145</v>
      </c>
      <c r="C11" s="1" t="s">
        <v>109</v>
      </c>
      <c r="D11" s="20" t="s">
        <v>86</v>
      </c>
      <c r="E11" s="1" t="s">
        <v>17</v>
      </c>
      <c r="F11" s="7" t="s">
        <v>88</v>
      </c>
      <c r="G11" s="7"/>
      <c r="H11" s="1"/>
      <c r="I11" s="1"/>
      <c r="J11" s="1"/>
      <c r="K11" s="1" t="s">
        <v>34</v>
      </c>
      <c r="L11" s="26" t="str">
        <f>HYPERLINK("http://dx.doi.org/10.1007/s00339-025-08872-6","http://dx.doi.org/10.1007/s00339-025-08872-6")</f>
        <v>http://dx.doi.org/10.1007/s00339-025-08872-6</v>
      </c>
      <c r="M11" s="1" t="s">
        <v>405</v>
      </c>
      <c r="N11" s="1" t="s">
        <v>543</v>
      </c>
      <c r="O11" s="1" t="s">
        <v>34</v>
      </c>
      <c r="P11" s="1" t="s">
        <v>660</v>
      </c>
      <c r="Q11" s="8" t="s">
        <v>40</v>
      </c>
      <c r="R11" s="8" t="s">
        <v>661</v>
      </c>
    </row>
    <row r="12" spans="1:18" x14ac:dyDescent="0.25">
      <c r="A12" s="18">
        <v>11</v>
      </c>
      <c r="B12" s="8">
        <v>1146</v>
      </c>
      <c r="C12" s="1" t="s">
        <v>110</v>
      </c>
      <c r="D12" s="20" t="s">
        <v>86</v>
      </c>
      <c r="E12" s="1" t="s">
        <v>17</v>
      </c>
      <c r="F12" s="7" t="s">
        <v>21</v>
      </c>
      <c r="G12" s="7"/>
      <c r="H12" s="1"/>
      <c r="I12" s="1"/>
      <c r="J12" s="1"/>
      <c r="K12" s="1" t="s">
        <v>34</v>
      </c>
      <c r="L12" s="26" t="str">
        <f>HYPERLINK("http://dx.doi.org/10.3390/app15179308","http://dx.doi.org/10.3390/app15179308")</f>
        <v>http://dx.doi.org/10.3390/app15179308</v>
      </c>
      <c r="M12" s="1" t="s">
        <v>406</v>
      </c>
      <c r="N12" s="1" t="s">
        <v>544</v>
      </c>
      <c r="O12" s="1" t="s">
        <v>35</v>
      </c>
      <c r="P12" s="1" t="s">
        <v>90</v>
      </c>
      <c r="Q12" s="8" t="s">
        <v>40</v>
      </c>
      <c r="R12" s="8" t="s">
        <v>662</v>
      </c>
    </row>
    <row r="13" spans="1:18" x14ac:dyDescent="0.25">
      <c r="A13" s="18">
        <v>12</v>
      </c>
      <c r="B13" s="8">
        <v>1147</v>
      </c>
      <c r="C13" s="1" t="s">
        <v>111</v>
      </c>
      <c r="D13" s="20" t="s">
        <v>86</v>
      </c>
      <c r="E13" s="1" t="s">
        <v>17</v>
      </c>
      <c r="F13" s="7" t="s">
        <v>23</v>
      </c>
      <c r="G13" s="7"/>
      <c r="H13" s="1"/>
      <c r="I13" s="1"/>
      <c r="J13" s="1"/>
      <c r="K13" s="1" t="s">
        <v>251</v>
      </c>
      <c r="L13" s="26" t="str">
        <f>HYPERLINK("http://dx.doi.org/10.1017/aee.2025.10073","http://dx.doi.org/10.1017/aee.2025.10073")</f>
        <v>http://dx.doi.org/10.1017/aee.2025.10073</v>
      </c>
      <c r="M13" s="1" t="s">
        <v>407</v>
      </c>
      <c r="N13" s="1" t="s">
        <v>545</v>
      </c>
      <c r="O13" s="1" t="s">
        <v>35</v>
      </c>
      <c r="P13" s="1" t="s">
        <v>67</v>
      </c>
      <c r="Q13" s="8" t="s">
        <v>39</v>
      </c>
      <c r="R13" s="8" t="s">
        <v>663</v>
      </c>
    </row>
    <row r="14" spans="1:18" x14ac:dyDescent="0.25">
      <c r="A14" s="18">
        <v>13</v>
      </c>
      <c r="B14" s="8">
        <v>1148</v>
      </c>
      <c r="C14" s="1" t="s">
        <v>112</v>
      </c>
      <c r="D14" s="20" t="s">
        <v>86</v>
      </c>
      <c r="E14" s="1" t="s">
        <v>17</v>
      </c>
      <c r="F14" s="7" t="s">
        <v>31</v>
      </c>
      <c r="G14" s="7"/>
      <c r="H14" s="1"/>
      <c r="I14" s="1"/>
      <c r="J14" s="1"/>
      <c r="K14" s="1" t="s">
        <v>34</v>
      </c>
      <c r="L14" s="26" t="str">
        <f>HYPERLINK("http://dx.doi.org/10.1016/j.automatica.2025.112567","http://dx.doi.org/10.1016/j.automatica.2025.112567")</f>
        <v>http://dx.doi.org/10.1016/j.automatica.2025.112567</v>
      </c>
      <c r="M14" s="1" t="s">
        <v>408</v>
      </c>
      <c r="N14" s="1" t="s">
        <v>546</v>
      </c>
      <c r="O14" s="1" t="s">
        <v>34</v>
      </c>
      <c r="P14" s="1" t="s">
        <v>93</v>
      </c>
      <c r="Q14" s="8" t="s">
        <v>39</v>
      </c>
      <c r="R14" s="8" t="s">
        <v>664</v>
      </c>
    </row>
    <row r="15" spans="1:18" x14ac:dyDescent="0.25">
      <c r="A15" s="18">
        <v>14</v>
      </c>
      <c r="B15" s="8">
        <v>1149</v>
      </c>
      <c r="C15" s="1" t="s">
        <v>113</v>
      </c>
      <c r="D15" s="20" t="s">
        <v>86</v>
      </c>
      <c r="E15" s="1" t="s">
        <v>17</v>
      </c>
      <c r="F15" s="7" t="s">
        <v>31</v>
      </c>
      <c r="G15" s="7"/>
      <c r="H15" s="1"/>
      <c r="I15" s="1"/>
      <c r="J15" s="1"/>
      <c r="K15" s="1" t="s">
        <v>34</v>
      </c>
      <c r="L15" s="26" t="str">
        <f>HYPERLINK("http://dx.doi.org/10.3390/axioms14080616","http://dx.doi.org/10.3390/axioms14080616")</f>
        <v>http://dx.doi.org/10.3390/axioms14080616</v>
      </c>
      <c r="M15" s="1" t="s">
        <v>409</v>
      </c>
      <c r="N15" s="1" t="s">
        <v>547</v>
      </c>
      <c r="O15" s="1" t="s">
        <v>35</v>
      </c>
      <c r="P15" s="1" t="s">
        <v>665</v>
      </c>
      <c r="Q15" s="8" t="s">
        <v>39</v>
      </c>
      <c r="R15" s="8" t="s">
        <v>666</v>
      </c>
    </row>
    <row r="16" spans="1:18" x14ac:dyDescent="0.25">
      <c r="A16" s="18">
        <v>15</v>
      </c>
      <c r="B16" s="8">
        <v>1150</v>
      </c>
      <c r="C16" s="1" t="s">
        <v>114</v>
      </c>
      <c r="D16" s="20" t="s">
        <v>86</v>
      </c>
      <c r="E16" s="1" t="s">
        <v>17</v>
      </c>
      <c r="F16" s="7" t="s">
        <v>21</v>
      </c>
      <c r="G16" s="7"/>
      <c r="H16" s="1"/>
      <c r="I16" s="1"/>
      <c r="J16" s="1"/>
      <c r="K16" s="1" t="s">
        <v>252</v>
      </c>
      <c r="L16" s="26" t="str">
        <f>HYPERLINK("http://dx.doi.org/10.1177/09592989251341131","http://dx.doi.org/10.1177/09592989251341131")</f>
        <v>http://dx.doi.org/10.1177/09592989251341131</v>
      </c>
      <c r="M16" s="1" t="s">
        <v>410</v>
      </c>
      <c r="N16" s="1" t="s">
        <v>548</v>
      </c>
      <c r="O16" s="1" t="s">
        <v>34</v>
      </c>
      <c r="P16" s="1" t="s">
        <v>667</v>
      </c>
      <c r="Q16" s="8" t="s">
        <v>36</v>
      </c>
      <c r="R16" s="8" t="s">
        <v>668</v>
      </c>
    </row>
    <row r="17" spans="1:18" x14ac:dyDescent="0.25">
      <c r="A17" s="18">
        <v>16</v>
      </c>
      <c r="B17" s="8">
        <v>1151</v>
      </c>
      <c r="C17" s="1" t="s">
        <v>115</v>
      </c>
      <c r="D17" s="20" t="s">
        <v>86</v>
      </c>
      <c r="E17" s="1" t="s">
        <v>18</v>
      </c>
      <c r="F17" s="7" t="s">
        <v>54</v>
      </c>
      <c r="G17" s="7"/>
      <c r="H17" s="1"/>
      <c r="I17" s="1"/>
      <c r="J17" s="1"/>
      <c r="K17" s="1" t="s">
        <v>253</v>
      </c>
      <c r="L17" s="26" t="str">
        <f>HYPERLINK("http://dx.doi.org/10.1016/j.bcp.2025.117338","http://dx.doi.org/10.1016/j.bcp.2025.117338")</f>
        <v>http://dx.doi.org/10.1016/j.bcp.2025.117338</v>
      </c>
      <c r="M17" s="1" t="s">
        <v>411</v>
      </c>
      <c r="N17" s="1" t="s">
        <v>549</v>
      </c>
      <c r="O17" s="1" t="s">
        <v>47</v>
      </c>
      <c r="P17" s="1" t="s">
        <v>51</v>
      </c>
      <c r="Q17" s="8" t="s">
        <v>39</v>
      </c>
      <c r="R17" s="8" t="s">
        <v>669</v>
      </c>
    </row>
    <row r="18" spans="1:18" x14ac:dyDescent="0.25">
      <c r="A18" s="18">
        <v>17</v>
      </c>
      <c r="B18" s="8">
        <v>1152</v>
      </c>
      <c r="C18" s="1" t="s">
        <v>116</v>
      </c>
      <c r="D18" s="20" t="s">
        <v>86</v>
      </c>
      <c r="E18" s="1" t="s">
        <v>17</v>
      </c>
      <c r="F18" s="7" t="s">
        <v>33</v>
      </c>
      <c r="G18" s="7"/>
      <c r="H18" s="1"/>
      <c r="I18" s="1"/>
      <c r="J18" s="1"/>
      <c r="K18" s="1" t="s">
        <v>254</v>
      </c>
      <c r="L18" s="26" t="str">
        <f>HYPERLINK("http://dx.doi.org/10.1016/j.bbagrm.2025.195114","http://dx.doi.org/10.1016/j.bbagrm.2025.195114")</f>
        <v>http://dx.doi.org/10.1016/j.bbagrm.2025.195114</v>
      </c>
      <c r="M18" s="1" t="s">
        <v>412</v>
      </c>
      <c r="N18" s="1" t="s">
        <v>550</v>
      </c>
      <c r="O18" s="1" t="s">
        <v>47</v>
      </c>
      <c r="P18" s="1" t="s">
        <v>670</v>
      </c>
      <c r="Q18" s="8" t="s">
        <v>40</v>
      </c>
      <c r="R18" s="8" t="s">
        <v>671</v>
      </c>
    </row>
    <row r="19" spans="1:18" x14ac:dyDescent="0.25">
      <c r="A19" s="4">
        <v>18</v>
      </c>
      <c r="B19" s="4">
        <v>1153</v>
      </c>
      <c r="C19" s="5" t="s">
        <v>117</v>
      </c>
      <c r="D19" s="19" t="s">
        <v>86</v>
      </c>
      <c r="E19" s="5" t="s">
        <v>17</v>
      </c>
      <c r="F19" s="6" t="s">
        <v>30</v>
      </c>
      <c r="G19" s="6"/>
      <c r="H19" s="6"/>
      <c r="I19" s="6"/>
      <c r="J19" s="5"/>
      <c r="K19" s="5" t="s">
        <v>255</v>
      </c>
      <c r="L19" s="12" t="s">
        <v>361</v>
      </c>
      <c r="M19" s="5" t="s">
        <v>413</v>
      </c>
      <c r="N19" s="5"/>
      <c r="O19" s="5"/>
      <c r="P19" s="5" t="s">
        <v>672</v>
      </c>
      <c r="Q19" s="4" t="s">
        <v>39</v>
      </c>
      <c r="R19" s="4" t="s">
        <v>673</v>
      </c>
    </row>
    <row r="20" spans="1:18" x14ac:dyDescent="0.25">
      <c r="A20" s="18">
        <v>19</v>
      </c>
      <c r="B20" s="8">
        <v>1154</v>
      </c>
      <c r="C20" s="1" t="s">
        <v>118</v>
      </c>
      <c r="D20" s="18" t="s">
        <v>86</v>
      </c>
      <c r="E20" s="1" t="s">
        <v>17</v>
      </c>
      <c r="F20" s="7" t="s">
        <v>24</v>
      </c>
      <c r="G20" s="24"/>
      <c r="H20" s="1"/>
      <c r="I20" s="1"/>
      <c r="J20" s="1"/>
      <c r="K20" s="1" t="s">
        <v>256</v>
      </c>
      <c r="L20" s="26" t="str">
        <f>HYPERLINK("http://dx.doi.org/10.3892/br.2025.2042","http://dx.doi.org/10.3892/br.2025.2042")</f>
        <v>http://dx.doi.org/10.3892/br.2025.2042</v>
      </c>
      <c r="M20" s="1" t="s">
        <v>414</v>
      </c>
      <c r="N20" s="1" t="s">
        <v>551</v>
      </c>
      <c r="O20" s="1" t="s">
        <v>35</v>
      </c>
      <c r="P20" s="1" t="s">
        <v>70</v>
      </c>
      <c r="Q20" s="8" t="s">
        <v>38</v>
      </c>
      <c r="R20" s="8" t="s">
        <v>674</v>
      </c>
    </row>
    <row r="21" spans="1:18" x14ac:dyDescent="0.25">
      <c r="A21" s="4">
        <v>20</v>
      </c>
      <c r="B21" s="4">
        <v>1155</v>
      </c>
      <c r="C21" s="5" t="s">
        <v>119</v>
      </c>
      <c r="D21" s="19" t="s">
        <v>86</v>
      </c>
      <c r="E21" s="5" t="s">
        <v>17</v>
      </c>
      <c r="F21" s="6" t="s">
        <v>27</v>
      </c>
      <c r="G21" s="6"/>
      <c r="H21" s="6"/>
      <c r="I21" s="6"/>
      <c r="J21" s="5"/>
      <c r="K21" s="5" t="s">
        <v>257</v>
      </c>
      <c r="L21" s="12" t="s">
        <v>362</v>
      </c>
      <c r="M21" s="5" t="s">
        <v>415</v>
      </c>
      <c r="N21" s="5"/>
      <c r="O21" s="5"/>
      <c r="P21" s="5" t="s">
        <v>62</v>
      </c>
      <c r="Q21" s="4" t="s">
        <v>40</v>
      </c>
      <c r="R21" s="4" t="s">
        <v>675</v>
      </c>
    </row>
    <row r="22" spans="1:18" x14ac:dyDescent="0.25">
      <c r="A22" s="18">
        <v>21</v>
      </c>
      <c r="B22" s="8">
        <v>1156</v>
      </c>
      <c r="C22" s="1" t="s">
        <v>120</v>
      </c>
      <c r="D22" s="20" t="s">
        <v>86</v>
      </c>
      <c r="E22" s="1" t="s">
        <v>17</v>
      </c>
      <c r="F22" s="7" t="s">
        <v>23</v>
      </c>
      <c r="G22" s="7"/>
      <c r="H22" s="1"/>
      <c r="I22" s="1"/>
      <c r="J22" s="1"/>
      <c r="K22" s="1" t="s">
        <v>258</v>
      </c>
      <c r="L22" s="26" t="str">
        <f>HYPERLINK("http://dx.doi.org/10.1016/j.bios.2025.117920","http://dx.doi.org/10.1016/j.bios.2025.117920")</f>
        <v>http://dx.doi.org/10.1016/j.bios.2025.117920</v>
      </c>
      <c r="M22" s="1" t="s">
        <v>416</v>
      </c>
      <c r="N22" s="1" t="s">
        <v>552</v>
      </c>
      <c r="O22" s="1" t="s">
        <v>34</v>
      </c>
      <c r="P22" s="1" t="s">
        <v>676</v>
      </c>
      <c r="Q22" s="8" t="s">
        <v>39</v>
      </c>
      <c r="R22" s="8" t="s">
        <v>677</v>
      </c>
    </row>
    <row r="23" spans="1:18" x14ac:dyDescent="0.25">
      <c r="A23" s="18">
        <v>22</v>
      </c>
      <c r="B23" s="8">
        <v>1157</v>
      </c>
      <c r="C23" s="1" t="s">
        <v>121</v>
      </c>
      <c r="D23" s="20" t="s">
        <v>86</v>
      </c>
      <c r="E23" s="1" t="s">
        <v>17</v>
      </c>
      <c r="F23" s="7" t="s">
        <v>26</v>
      </c>
      <c r="G23" s="7"/>
      <c r="H23" s="1"/>
      <c r="I23" s="1"/>
      <c r="J23" s="1"/>
      <c r="K23" s="1" t="s">
        <v>34</v>
      </c>
      <c r="L23" s="26" t="str">
        <f>HYPERLINK("http://dx.doi.org/10.18633/biotecnia.v27.2630","http://dx.doi.org/10.18633/biotecnia.v27.2630")</f>
        <v>http://dx.doi.org/10.18633/biotecnia.v27.2630</v>
      </c>
      <c r="M23" s="1" t="s">
        <v>417</v>
      </c>
      <c r="N23" s="1" t="s">
        <v>553</v>
      </c>
      <c r="O23" s="1" t="s">
        <v>35</v>
      </c>
      <c r="P23" s="1" t="s">
        <v>678</v>
      </c>
      <c r="Q23" s="8" t="s">
        <v>36</v>
      </c>
      <c r="R23" s="8" t="s">
        <v>679</v>
      </c>
    </row>
    <row r="24" spans="1:18" x14ac:dyDescent="0.25">
      <c r="A24" s="18">
        <v>23</v>
      </c>
      <c r="B24" s="8">
        <v>1158</v>
      </c>
      <c r="C24" s="1" t="s">
        <v>122</v>
      </c>
      <c r="D24" s="18" t="s">
        <v>86</v>
      </c>
      <c r="E24" s="1" t="s">
        <v>17</v>
      </c>
      <c r="F24" s="7" t="s">
        <v>45</v>
      </c>
      <c r="G24" s="7"/>
      <c r="H24" s="1"/>
      <c r="I24" s="1"/>
      <c r="J24" s="1"/>
      <c r="K24" s="1" t="s">
        <v>259</v>
      </c>
      <c r="L24" s="26" t="str">
        <f>HYPERLINK("http://dx.doi.org/10.1007/s40590-025-00723-x","http://dx.doi.org/10.1007/s40590-025-00723-x")</f>
        <v>http://dx.doi.org/10.1007/s40590-025-00723-x</v>
      </c>
      <c r="M24" s="1" t="s">
        <v>418</v>
      </c>
      <c r="N24" s="1" t="s">
        <v>554</v>
      </c>
      <c r="O24" s="1" t="s">
        <v>34</v>
      </c>
      <c r="P24" s="1" t="s">
        <v>78</v>
      </c>
      <c r="Q24" s="8" t="s">
        <v>40</v>
      </c>
      <c r="R24" s="8" t="s">
        <v>680</v>
      </c>
    </row>
    <row r="25" spans="1:18" x14ac:dyDescent="0.25">
      <c r="A25" s="18">
        <v>24</v>
      </c>
      <c r="B25" s="8">
        <v>1159</v>
      </c>
      <c r="C25" s="1" t="s">
        <v>123</v>
      </c>
      <c r="D25" s="18" t="s">
        <v>86</v>
      </c>
      <c r="E25" s="1" t="s">
        <v>17</v>
      </c>
      <c r="F25" s="7" t="s">
        <v>21</v>
      </c>
      <c r="G25" s="7"/>
      <c r="H25" s="1"/>
      <c r="I25" s="1"/>
      <c r="J25" s="1"/>
      <c r="K25" s="1" t="s">
        <v>260</v>
      </c>
      <c r="L25" s="26" t="str">
        <f>HYPERLINK("http://dx.doi.org/10.1007/s40590-025-00803-y","http://dx.doi.org/10.1007/s40590-025-00803-y")</f>
        <v>http://dx.doi.org/10.1007/s40590-025-00803-y</v>
      </c>
      <c r="M25" s="1" t="s">
        <v>419</v>
      </c>
      <c r="N25" s="1" t="s">
        <v>555</v>
      </c>
      <c r="O25" s="1" t="s">
        <v>47</v>
      </c>
      <c r="P25" s="1" t="s">
        <v>78</v>
      </c>
      <c r="Q25" s="8" t="s">
        <v>40</v>
      </c>
      <c r="R25" s="8" t="s">
        <v>680</v>
      </c>
    </row>
    <row r="26" spans="1:18" s="9" customFormat="1" x14ac:dyDescent="0.25">
      <c r="A26" s="18">
        <v>25</v>
      </c>
      <c r="B26" s="8">
        <v>1160</v>
      </c>
      <c r="C26" s="1" t="s">
        <v>124</v>
      </c>
      <c r="D26" s="20" t="s">
        <v>86</v>
      </c>
      <c r="E26" s="1" t="s">
        <v>17</v>
      </c>
      <c r="F26" s="7" t="s">
        <v>21</v>
      </c>
      <c r="G26" s="7"/>
      <c r="H26" s="1"/>
      <c r="I26" s="1"/>
      <c r="J26" s="1"/>
      <c r="K26" s="1" t="s">
        <v>261</v>
      </c>
      <c r="L26" s="26" t="str">
        <f>HYPERLINK("http://dx.doi.org/10.1007/s40590-025-00805-w","http://dx.doi.org/10.1007/s40590-025-00805-w")</f>
        <v>http://dx.doi.org/10.1007/s40590-025-00805-w</v>
      </c>
      <c r="M26" s="1" t="s">
        <v>420</v>
      </c>
      <c r="N26" s="1" t="s">
        <v>556</v>
      </c>
      <c r="O26" s="1" t="s">
        <v>47</v>
      </c>
      <c r="P26" s="1" t="s">
        <v>78</v>
      </c>
      <c r="Q26" s="8" t="s">
        <v>40</v>
      </c>
      <c r="R26" s="8" t="s">
        <v>680</v>
      </c>
    </row>
    <row r="27" spans="1:18" x14ac:dyDescent="0.25">
      <c r="A27" s="18">
        <v>26</v>
      </c>
      <c r="B27" s="8">
        <v>1161</v>
      </c>
      <c r="C27" s="1" t="s">
        <v>125</v>
      </c>
      <c r="D27" s="18" t="s">
        <v>86</v>
      </c>
      <c r="E27" s="1" t="s">
        <v>17</v>
      </c>
      <c r="F27" s="7" t="s">
        <v>45</v>
      </c>
      <c r="G27" s="7"/>
      <c r="H27" s="1"/>
      <c r="I27" s="1"/>
      <c r="J27" s="1"/>
      <c r="K27" s="1" t="s">
        <v>34</v>
      </c>
      <c r="L27" s="26" t="str">
        <f>HYPERLINK("http://dx.doi.org/10.1007/s40590-025-00807-8","http://dx.doi.org/10.1007/s40590-025-00807-8")</f>
        <v>http://dx.doi.org/10.1007/s40590-025-00807-8</v>
      </c>
      <c r="M27" s="1" t="s">
        <v>421</v>
      </c>
      <c r="N27" s="1" t="s">
        <v>557</v>
      </c>
      <c r="O27" s="1" t="s">
        <v>648</v>
      </c>
      <c r="P27" s="1" t="s">
        <v>78</v>
      </c>
      <c r="Q27" s="8" t="s">
        <v>40</v>
      </c>
      <c r="R27" s="8" t="s">
        <v>680</v>
      </c>
    </row>
    <row r="28" spans="1:18" x14ac:dyDescent="0.25">
      <c r="A28" s="18">
        <v>27</v>
      </c>
      <c r="B28" s="8">
        <v>1162</v>
      </c>
      <c r="C28" s="1" t="s">
        <v>126</v>
      </c>
      <c r="D28" s="18" t="s">
        <v>86</v>
      </c>
      <c r="E28" s="1" t="s">
        <v>17</v>
      </c>
      <c r="F28" s="7" t="s">
        <v>53</v>
      </c>
      <c r="G28" s="7"/>
      <c r="H28" s="1"/>
      <c r="I28" s="1"/>
      <c r="J28" s="1"/>
      <c r="K28" s="1" t="s">
        <v>262</v>
      </c>
      <c r="L28" s="26" t="str">
        <f>HYPERLINK("http://dx.doi.org/10.1016/j.brainresbull.2025.111496","http://dx.doi.org/10.1016/j.brainresbull.2025.111496")</f>
        <v>http://dx.doi.org/10.1016/j.brainresbull.2025.111496</v>
      </c>
      <c r="M28" s="1" t="s">
        <v>422</v>
      </c>
      <c r="N28" s="1" t="s">
        <v>558</v>
      </c>
      <c r="O28" s="1" t="s">
        <v>35</v>
      </c>
      <c r="P28" s="1" t="s">
        <v>59</v>
      </c>
      <c r="Q28" s="8" t="s">
        <v>40</v>
      </c>
      <c r="R28" s="8" t="s">
        <v>681</v>
      </c>
    </row>
    <row r="29" spans="1:18" x14ac:dyDescent="0.25">
      <c r="A29" s="18">
        <v>28</v>
      </c>
      <c r="B29" s="8">
        <v>1163</v>
      </c>
      <c r="C29" s="1" t="s">
        <v>127</v>
      </c>
      <c r="D29" s="20" t="s">
        <v>86</v>
      </c>
      <c r="E29" s="1" t="s">
        <v>17</v>
      </c>
      <c r="F29" s="7" t="s">
        <v>57</v>
      </c>
      <c r="G29" s="7"/>
      <c r="H29" s="1"/>
      <c r="I29" s="1"/>
      <c r="J29" s="1"/>
      <c r="K29" s="1" t="s">
        <v>263</v>
      </c>
      <c r="L29" s="26" t="str">
        <f>HYPERLINK("http://dx.doi.org/10.1007/s00429-025-03002-7","http://dx.doi.org/10.1007/s00429-025-03002-7")</f>
        <v>http://dx.doi.org/10.1007/s00429-025-03002-7</v>
      </c>
      <c r="M29" s="1" t="s">
        <v>423</v>
      </c>
      <c r="N29" s="1" t="s">
        <v>559</v>
      </c>
      <c r="O29" s="1" t="s">
        <v>47</v>
      </c>
      <c r="P29" s="1" t="s">
        <v>682</v>
      </c>
      <c r="Q29" s="8" t="s">
        <v>39</v>
      </c>
      <c r="R29" s="8" t="s">
        <v>683</v>
      </c>
    </row>
    <row r="30" spans="1:18" s="9" customFormat="1" x14ac:dyDescent="0.25">
      <c r="A30" s="18">
        <v>29</v>
      </c>
      <c r="B30" s="8">
        <v>1164</v>
      </c>
      <c r="C30" s="1" t="s">
        <v>128</v>
      </c>
      <c r="D30" s="20" t="s">
        <v>86</v>
      </c>
      <c r="E30" s="1" t="s">
        <v>17</v>
      </c>
      <c r="F30" s="7" t="s">
        <v>45</v>
      </c>
      <c r="G30" s="7"/>
      <c r="H30" s="1"/>
      <c r="I30" s="1"/>
      <c r="J30" s="1"/>
      <c r="K30" s="1" t="s">
        <v>34</v>
      </c>
      <c r="L30" s="26" t="str">
        <f>HYPERLINK("http://dx.doi.org/10.1007/s40840-025-01951-0","http://dx.doi.org/10.1007/s40840-025-01951-0")</f>
        <v>http://dx.doi.org/10.1007/s40840-025-01951-0</v>
      </c>
      <c r="M30" s="1" t="s">
        <v>424</v>
      </c>
      <c r="N30" s="1" t="s">
        <v>560</v>
      </c>
      <c r="O30" s="1" t="s">
        <v>47</v>
      </c>
      <c r="P30" s="1" t="s">
        <v>78</v>
      </c>
      <c r="Q30" s="8" t="s">
        <v>39</v>
      </c>
      <c r="R30" s="8" t="s">
        <v>684</v>
      </c>
    </row>
    <row r="31" spans="1:18" x14ac:dyDescent="0.25">
      <c r="A31" s="18">
        <v>30</v>
      </c>
      <c r="B31" s="8">
        <v>1165</v>
      </c>
      <c r="C31" s="1" t="s">
        <v>129</v>
      </c>
      <c r="D31" s="20" t="s">
        <v>86</v>
      </c>
      <c r="E31" s="1" t="s">
        <v>17</v>
      </c>
      <c r="F31" s="7" t="s">
        <v>33</v>
      </c>
      <c r="G31" s="7"/>
      <c r="H31" s="1"/>
      <c r="I31" s="1"/>
      <c r="J31" s="1"/>
      <c r="K31" s="1" t="s">
        <v>34</v>
      </c>
      <c r="L31" s="26" t="str">
        <f>HYPERLINK("http://dx.doi.org/10.1007/s12013-025-01697-3","http://dx.doi.org/10.1007/s12013-025-01697-3")</f>
        <v>http://dx.doi.org/10.1007/s12013-025-01697-3</v>
      </c>
      <c r="M31" s="1" t="s">
        <v>425</v>
      </c>
      <c r="N31" s="1" t="s">
        <v>561</v>
      </c>
      <c r="O31" s="1" t="s">
        <v>34</v>
      </c>
      <c r="P31" s="1" t="s">
        <v>685</v>
      </c>
      <c r="Q31" s="8" t="s">
        <v>36</v>
      </c>
      <c r="R31" s="8" t="s">
        <v>686</v>
      </c>
    </row>
    <row r="32" spans="1:18" x14ac:dyDescent="0.25">
      <c r="A32" s="18">
        <v>31</v>
      </c>
      <c r="B32" s="8">
        <v>1166</v>
      </c>
      <c r="C32" s="1" t="s">
        <v>130</v>
      </c>
      <c r="D32" s="20" t="s">
        <v>86</v>
      </c>
      <c r="E32" s="1" t="s">
        <v>17</v>
      </c>
      <c r="F32" s="7" t="s">
        <v>33</v>
      </c>
      <c r="G32" s="7"/>
      <c r="H32" s="1"/>
      <c r="I32" s="1"/>
      <c r="J32" s="1"/>
      <c r="K32" s="1" t="s">
        <v>264</v>
      </c>
      <c r="L32" s="26" t="str">
        <f>HYPERLINK("http://dx.doi.org/10.1007/s12013-025-01700-x","http://dx.doi.org/10.1007/s12013-025-01700-x")</f>
        <v>http://dx.doi.org/10.1007/s12013-025-01700-x</v>
      </c>
      <c r="M32" s="1" t="s">
        <v>426</v>
      </c>
      <c r="N32" s="1" t="s">
        <v>562</v>
      </c>
      <c r="O32" s="1" t="s">
        <v>47</v>
      </c>
      <c r="P32" s="1" t="s">
        <v>685</v>
      </c>
      <c r="Q32" s="8" t="s">
        <v>36</v>
      </c>
      <c r="R32" s="8" t="s">
        <v>686</v>
      </c>
    </row>
    <row r="33" spans="1:18" x14ac:dyDescent="0.25">
      <c r="A33" s="4">
        <v>32</v>
      </c>
      <c r="B33" s="4">
        <v>1167</v>
      </c>
      <c r="C33" s="5" t="s">
        <v>131</v>
      </c>
      <c r="D33" s="19" t="s">
        <v>86</v>
      </c>
      <c r="E33" s="5" t="s">
        <v>17</v>
      </c>
      <c r="F33" s="6" t="s">
        <v>33</v>
      </c>
      <c r="G33" s="6"/>
      <c r="H33" s="6"/>
      <c r="I33" s="6"/>
      <c r="J33" s="5"/>
      <c r="K33" s="5" t="s">
        <v>265</v>
      </c>
      <c r="L33" s="12" t="s">
        <v>363</v>
      </c>
      <c r="M33" s="5" t="s">
        <v>427</v>
      </c>
      <c r="N33" s="5"/>
      <c r="O33" s="5"/>
      <c r="P33" s="5" t="s">
        <v>72</v>
      </c>
      <c r="Q33" s="4" t="s">
        <v>38</v>
      </c>
      <c r="R33" s="5" t="s">
        <v>687</v>
      </c>
    </row>
    <row r="34" spans="1:18" x14ac:dyDescent="0.25">
      <c r="A34" s="18">
        <v>33</v>
      </c>
      <c r="B34" s="8">
        <v>1168</v>
      </c>
      <c r="C34" s="1" t="s">
        <v>132</v>
      </c>
      <c r="D34" s="20" t="s">
        <v>86</v>
      </c>
      <c r="E34" s="1" t="s">
        <v>17</v>
      </c>
      <c r="F34" s="7" t="s">
        <v>27</v>
      </c>
      <c r="G34" s="7"/>
      <c r="H34" s="1"/>
      <c r="I34" s="1"/>
      <c r="J34" s="1"/>
      <c r="K34" s="1" t="s">
        <v>266</v>
      </c>
      <c r="L34" s="26" t="str">
        <f>HYPERLINK("http://dx.doi.org/10.1016/j.jcmgh.2025.101592","http://dx.doi.org/10.1016/j.jcmgh.2025.101592")</f>
        <v>http://dx.doi.org/10.1016/j.jcmgh.2025.101592</v>
      </c>
      <c r="M34" s="1" t="s">
        <v>428</v>
      </c>
      <c r="N34" s="1" t="s">
        <v>563</v>
      </c>
      <c r="O34" s="1" t="s">
        <v>35</v>
      </c>
      <c r="P34" s="1" t="s">
        <v>688</v>
      </c>
      <c r="Q34" s="8" t="s">
        <v>39</v>
      </c>
      <c r="R34" s="8" t="s">
        <v>689</v>
      </c>
    </row>
    <row r="35" spans="1:18" x14ac:dyDescent="0.25">
      <c r="A35" s="4">
        <v>34</v>
      </c>
      <c r="B35" s="4">
        <v>1169</v>
      </c>
      <c r="C35" s="5" t="s">
        <v>133</v>
      </c>
      <c r="D35" s="4" t="s">
        <v>86</v>
      </c>
      <c r="E35" s="5" t="s">
        <v>17</v>
      </c>
      <c r="F35" s="6" t="s">
        <v>32</v>
      </c>
      <c r="G35" s="6"/>
      <c r="H35" s="6"/>
      <c r="I35" s="6"/>
      <c r="J35" s="5"/>
      <c r="K35" s="5"/>
      <c r="L35" s="12" t="s">
        <v>364</v>
      </c>
      <c r="M35" s="5" t="s">
        <v>429</v>
      </c>
      <c r="N35" s="5"/>
      <c r="O35" s="5"/>
      <c r="P35" s="5" t="s">
        <v>690</v>
      </c>
      <c r="Q35" s="4" t="s">
        <v>39</v>
      </c>
      <c r="R35" s="4" t="s">
        <v>691</v>
      </c>
    </row>
    <row r="36" spans="1:18" s="9" customFormat="1" x14ac:dyDescent="0.25">
      <c r="A36" s="18">
        <v>35</v>
      </c>
      <c r="B36" s="8">
        <v>1170</v>
      </c>
      <c r="C36" s="1" t="s">
        <v>134</v>
      </c>
      <c r="D36" s="20" t="s">
        <v>86</v>
      </c>
      <c r="E36" s="1" t="s">
        <v>17</v>
      </c>
      <c r="F36" s="7" t="s">
        <v>21</v>
      </c>
      <c r="G36" s="7"/>
      <c r="H36" s="1"/>
      <c r="I36" s="1"/>
      <c r="J36" s="1"/>
      <c r="K36" s="1" t="s">
        <v>267</v>
      </c>
      <c r="L36" s="26" t="str">
        <f>HYPERLINK("http://dx.doi.org/10.1016/j.ceramint.2025.06.175","http://dx.doi.org/10.1016/j.ceramint.2025.06.175")</f>
        <v>http://dx.doi.org/10.1016/j.ceramint.2025.06.175</v>
      </c>
      <c r="M36" s="1" t="s">
        <v>430</v>
      </c>
      <c r="N36" s="1" t="s">
        <v>564</v>
      </c>
      <c r="O36" s="1" t="s">
        <v>34</v>
      </c>
      <c r="P36" s="1" t="s">
        <v>690</v>
      </c>
      <c r="Q36" s="8" t="s">
        <v>39</v>
      </c>
      <c r="R36" s="8" t="s">
        <v>691</v>
      </c>
    </row>
    <row r="37" spans="1:18" s="9" customFormat="1" x14ac:dyDescent="0.25">
      <c r="A37" s="4">
        <v>36</v>
      </c>
      <c r="B37" s="4">
        <v>1171</v>
      </c>
      <c r="C37" s="5" t="s">
        <v>135</v>
      </c>
      <c r="D37" s="19" t="s">
        <v>86</v>
      </c>
      <c r="E37" s="5" t="s">
        <v>17</v>
      </c>
      <c r="F37" s="6" t="s">
        <v>46</v>
      </c>
      <c r="G37" s="6" t="s">
        <v>88</v>
      </c>
      <c r="H37" s="6"/>
      <c r="I37" s="6"/>
      <c r="J37" s="5"/>
      <c r="K37" s="5" t="s">
        <v>268</v>
      </c>
      <c r="L37" s="12" t="s">
        <v>365</v>
      </c>
      <c r="M37" s="5" t="s">
        <v>431</v>
      </c>
      <c r="N37" s="5"/>
      <c r="O37" s="5"/>
      <c r="P37" s="5" t="s">
        <v>690</v>
      </c>
      <c r="Q37" s="4" t="s">
        <v>39</v>
      </c>
      <c r="R37" s="4" t="s">
        <v>691</v>
      </c>
    </row>
    <row r="38" spans="1:18" x14ac:dyDescent="0.25">
      <c r="A38" s="18">
        <v>37</v>
      </c>
      <c r="B38" s="8">
        <v>1172</v>
      </c>
      <c r="C38" s="1" t="s">
        <v>136</v>
      </c>
      <c r="D38" s="20" t="s">
        <v>86</v>
      </c>
      <c r="E38" s="1" t="s">
        <v>17</v>
      </c>
      <c r="F38" s="7" t="s">
        <v>31</v>
      </c>
      <c r="G38" s="7"/>
      <c r="H38" s="1"/>
      <c r="I38" s="1"/>
      <c r="J38" s="1"/>
      <c r="K38" s="1" t="s">
        <v>269</v>
      </c>
      <c r="L38" s="26" t="str">
        <f>HYPERLINK("http://dx.doi.org/10.1016/j.chaos.2025.117180","http://dx.doi.org/10.1016/j.chaos.2025.117180")</f>
        <v>http://dx.doi.org/10.1016/j.chaos.2025.117180</v>
      </c>
      <c r="M38" s="1" t="s">
        <v>432</v>
      </c>
      <c r="N38" s="1" t="s">
        <v>565</v>
      </c>
      <c r="O38" s="1" t="s">
        <v>34</v>
      </c>
      <c r="P38" s="1" t="s">
        <v>692</v>
      </c>
      <c r="Q38" s="8" t="s">
        <v>39</v>
      </c>
      <c r="R38" s="8" t="s">
        <v>693</v>
      </c>
    </row>
    <row r="39" spans="1:18" x14ac:dyDescent="0.25">
      <c r="A39" s="18">
        <v>38</v>
      </c>
      <c r="B39" s="8">
        <v>1173</v>
      </c>
      <c r="C39" s="1" t="s">
        <v>137</v>
      </c>
      <c r="D39" s="20" t="s">
        <v>86</v>
      </c>
      <c r="E39" s="1" t="s">
        <v>17</v>
      </c>
      <c r="F39" s="7" t="s">
        <v>41</v>
      </c>
      <c r="G39" s="7"/>
      <c r="H39" s="1"/>
      <c r="I39" s="1"/>
      <c r="J39" s="1"/>
      <c r="K39" s="1" t="s">
        <v>270</v>
      </c>
      <c r="L39" s="26" t="str">
        <f>HYPERLINK("http://dx.doi.org/10.1111/cbdd.70165","http://dx.doi.org/10.1111/cbdd.70165")</f>
        <v>http://dx.doi.org/10.1111/cbdd.70165</v>
      </c>
      <c r="M39" s="1" t="s">
        <v>433</v>
      </c>
      <c r="N39" s="1" t="s">
        <v>566</v>
      </c>
      <c r="O39" s="1" t="s">
        <v>47</v>
      </c>
      <c r="P39" s="1" t="s">
        <v>694</v>
      </c>
      <c r="Q39" s="8" t="s">
        <v>38</v>
      </c>
      <c r="R39" s="8" t="s">
        <v>695</v>
      </c>
    </row>
    <row r="40" spans="1:18" x14ac:dyDescent="0.25">
      <c r="A40" s="18">
        <v>39</v>
      </c>
      <c r="B40" s="8">
        <v>1174</v>
      </c>
      <c r="C40" s="1" t="s">
        <v>138</v>
      </c>
      <c r="D40" s="18" t="s">
        <v>86</v>
      </c>
      <c r="E40" s="1" t="s">
        <v>17</v>
      </c>
      <c r="F40" s="7" t="s">
        <v>21</v>
      </c>
      <c r="G40" s="7"/>
      <c r="H40" s="1"/>
      <c r="I40" s="1"/>
      <c r="J40" s="1"/>
      <c r="K40" s="1" t="s">
        <v>271</v>
      </c>
      <c r="L40" s="26" t="str">
        <f>HYPERLINK("http://dx.doi.org/10.1016/j.cej.2025.166843","http://dx.doi.org/10.1016/j.cej.2025.166843")</f>
        <v>http://dx.doi.org/10.1016/j.cej.2025.166843</v>
      </c>
      <c r="M40" s="1" t="s">
        <v>434</v>
      </c>
      <c r="N40" s="1" t="s">
        <v>567</v>
      </c>
      <c r="O40" s="1" t="s">
        <v>34</v>
      </c>
      <c r="P40" s="1" t="s">
        <v>696</v>
      </c>
      <c r="Q40" s="8" t="s">
        <v>39</v>
      </c>
      <c r="R40" s="8" t="s">
        <v>697</v>
      </c>
    </row>
    <row r="41" spans="1:18" x14ac:dyDescent="0.25">
      <c r="A41" s="18">
        <v>40</v>
      </c>
      <c r="B41" s="8">
        <v>1175</v>
      </c>
      <c r="C41" s="1" t="s">
        <v>139</v>
      </c>
      <c r="D41" s="20" t="s">
        <v>86</v>
      </c>
      <c r="E41" s="1" t="s">
        <v>17</v>
      </c>
      <c r="F41" s="7" t="s">
        <v>19</v>
      </c>
      <c r="G41" s="7"/>
      <c r="H41" s="1"/>
      <c r="I41" s="1"/>
      <c r="J41" s="1"/>
      <c r="K41" s="1" t="s">
        <v>34</v>
      </c>
      <c r="L41" s="26" t="str">
        <f>HYPERLINK("http://dx.doi.org/10.1088/1674-1137/add259","http://dx.doi.org/10.1088/1674-1137/add259")</f>
        <v>http://dx.doi.org/10.1088/1674-1137/add259</v>
      </c>
      <c r="M41" s="1" t="s">
        <v>435</v>
      </c>
      <c r="N41" s="1" t="s">
        <v>568</v>
      </c>
      <c r="O41" s="1" t="s">
        <v>47</v>
      </c>
      <c r="P41" s="1" t="s">
        <v>698</v>
      </c>
      <c r="Q41" s="8" t="s">
        <v>39</v>
      </c>
      <c r="R41" s="8" t="s">
        <v>683</v>
      </c>
    </row>
    <row r="42" spans="1:18" x14ac:dyDescent="0.25">
      <c r="A42" s="18">
        <v>41</v>
      </c>
      <c r="B42" s="8">
        <v>1176</v>
      </c>
      <c r="C42" s="1" t="s">
        <v>140</v>
      </c>
      <c r="D42" s="20" t="s">
        <v>86</v>
      </c>
      <c r="E42" s="1" t="s">
        <v>17</v>
      </c>
      <c r="F42" s="7" t="s">
        <v>25</v>
      </c>
      <c r="G42" s="7"/>
      <c r="H42" s="1"/>
      <c r="I42" s="1"/>
      <c r="J42" s="1"/>
      <c r="K42" s="1" t="s">
        <v>272</v>
      </c>
      <c r="L42" s="26" t="str">
        <f>HYPERLINK("http://dx.doi.org/10.1016/j.coco.2025.102565","http://dx.doi.org/10.1016/j.coco.2025.102565")</f>
        <v>http://dx.doi.org/10.1016/j.coco.2025.102565</v>
      </c>
      <c r="M42" s="1" t="s">
        <v>436</v>
      </c>
      <c r="N42" s="1" t="s">
        <v>569</v>
      </c>
      <c r="O42" s="1" t="s">
        <v>34</v>
      </c>
      <c r="P42" s="1" t="s">
        <v>699</v>
      </c>
      <c r="Q42" s="8" t="s">
        <v>39</v>
      </c>
      <c r="R42" s="8" t="s">
        <v>94</v>
      </c>
    </row>
    <row r="43" spans="1:18" x14ac:dyDescent="0.25">
      <c r="A43" s="18">
        <v>42</v>
      </c>
      <c r="B43" s="8">
        <v>1177</v>
      </c>
      <c r="C43" s="1" t="s">
        <v>141</v>
      </c>
      <c r="D43" s="20" t="s">
        <v>86</v>
      </c>
      <c r="E43" s="1" t="s">
        <v>17</v>
      </c>
      <c r="F43" s="7" t="s">
        <v>45</v>
      </c>
      <c r="G43" s="7"/>
      <c r="H43" s="1"/>
      <c r="I43" s="1"/>
      <c r="J43" s="1"/>
      <c r="K43" s="1" t="s">
        <v>273</v>
      </c>
      <c r="L43" s="26" t="str">
        <f>HYPERLINK("http://dx.doi.org/10.1134/S0965542525700745","http://dx.doi.org/10.1134/S0965542525700745")</f>
        <v>http://dx.doi.org/10.1134/S0965542525700745</v>
      </c>
      <c r="M43" s="1" t="s">
        <v>437</v>
      </c>
      <c r="N43" s="1" t="s">
        <v>570</v>
      </c>
      <c r="O43" s="1" t="s">
        <v>34</v>
      </c>
      <c r="P43" s="1" t="s">
        <v>700</v>
      </c>
      <c r="Q43" s="8" t="s">
        <v>36</v>
      </c>
      <c r="R43" s="8" t="s">
        <v>701</v>
      </c>
    </row>
    <row r="44" spans="1:18" x14ac:dyDescent="0.25">
      <c r="A44" s="18">
        <v>43</v>
      </c>
      <c r="B44" s="8">
        <v>1178</v>
      </c>
      <c r="C44" s="1" t="s">
        <v>142</v>
      </c>
      <c r="D44" s="20" t="s">
        <v>86</v>
      </c>
      <c r="E44" s="1" t="s">
        <v>17</v>
      </c>
      <c r="F44" s="7" t="s">
        <v>48</v>
      </c>
      <c r="G44" s="7"/>
      <c r="H44" s="1"/>
      <c r="I44" s="1"/>
      <c r="J44" s="1"/>
      <c r="K44" s="1" t="s">
        <v>274</v>
      </c>
      <c r="L44" s="26" t="str">
        <f>HYPERLINK("http://dx.doi.org/10.1007/s10592-025-01712-3","http://dx.doi.org/10.1007/s10592-025-01712-3")</f>
        <v>http://dx.doi.org/10.1007/s10592-025-01712-3</v>
      </c>
      <c r="M44" s="1" t="s">
        <v>438</v>
      </c>
      <c r="N44" s="1" t="s">
        <v>571</v>
      </c>
      <c r="O44" s="1" t="s">
        <v>47</v>
      </c>
      <c r="P44" s="1" t="s">
        <v>702</v>
      </c>
      <c r="Q44" s="8" t="s">
        <v>40</v>
      </c>
      <c r="R44" s="8" t="s">
        <v>703</v>
      </c>
    </row>
    <row r="45" spans="1:18" x14ac:dyDescent="0.25">
      <c r="A45" s="18">
        <v>51</v>
      </c>
      <c r="B45" s="8">
        <v>1179</v>
      </c>
      <c r="C45" s="1" t="s">
        <v>879</v>
      </c>
      <c r="D45" s="20" t="s">
        <v>86</v>
      </c>
      <c r="E45" s="1" t="s">
        <v>17</v>
      </c>
      <c r="F45" s="7" t="s">
        <v>88</v>
      </c>
      <c r="G45" s="1"/>
      <c r="H45" s="1"/>
      <c r="I45" s="1"/>
      <c r="J45" s="1"/>
      <c r="K45" s="1" t="s">
        <v>881</v>
      </c>
      <c r="L45" s="10" t="s">
        <v>880</v>
      </c>
      <c r="M45" s="1" t="s">
        <v>883</v>
      </c>
      <c r="N45" s="1" t="s">
        <v>882</v>
      </c>
      <c r="O45" s="1" t="s">
        <v>35</v>
      </c>
      <c r="P45" s="1" t="s">
        <v>713</v>
      </c>
      <c r="Q45" s="22" t="s">
        <v>38</v>
      </c>
      <c r="R45" s="22" t="s">
        <v>884</v>
      </c>
    </row>
    <row r="46" spans="1:18" x14ac:dyDescent="0.25">
      <c r="A46" s="4">
        <v>44</v>
      </c>
      <c r="B46" s="4">
        <v>1180</v>
      </c>
      <c r="C46" s="5" t="s">
        <v>143</v>
      </c>
      <c r="D46" s="19" t="s">
        <v>86</v>
      </c>
      <c r="E46" s="5" t="s">
        <v>17</v>
      </c>
      <c r="F46" s="6" t="s">
        <v>29</v>
      </c>
      <c r="G46" s="6"/>
      <c r="H46" s="6"/>
      <c r="I46" s="6"/>
      <c r="J46" s="5"/>
      <c r="K46" s="5" t="s">
        <v>275</v>
      </c>
      <c r="L46" s="12" t="s">
        <v>366</v>
      </c>
      <c r="M46" s="5" t="s">
        <v>439</v>
      </c>
      <c r="N46" s="5"/>
      <c r="O46" s="5"/>
      <c r="P46" s="5" t="s">
        <v>704</v>
      </c>
      <c r="Q46" s="4" t="s">
        <v>39</v>
      </c>
      <c r="R46" s="4" t="s">
        <v>705</v>
      </c>
    </row>
    <row r="47" spans="1:18" s="9" customFormat="1" x14ac:dyDescent="0.25">
      <c r="A47" s="4">
        <v>45</v>
      </c>
      <c r="B47" s="4">
        <v>1181</v>
      </c>
      <c r="C47" s="5" t="s">
        <v>144</v>
      </c>
      <c r="D47" s="19" t="s">
        <v>86</v>
      </c>
      <c r="E47" s="5" t="s">
        <v>98</v>
      </c>
      <c r="F47" s="6" t="s">
        <v>32</v>
      </c>
      <c r="G47" s="6"/>
      <c r="H47" s="6"/>
      <c r="I47" s="6"/>
      <c r="J47" s="5"/>
      <c r="K47" s="5" t="s">
        <v>276</v>
      </c>
      <c r="L47" s="12" t="s">
        <v>367</v>
      </c>
      <c r="M47" s="5" t="s">
        <v>440</v>
      </c>
      <c r="N47" s="5"/>
      <c r="O47" s="5"/>
      <c r="P47" s="5"/>
      <c r="Q47" s="4" t="s">
        <v>37</v>
      </c>
      <c r="R47" s="5"/>
    </row>
    <row r="48" spans="1:18" x14ac:dyDescent="0.25">
      <c r="A48" s="4">
        <v>46</v>
      </c>
      <c r="B48" s="4">
        <v>1182</v>
      </c>
      <c r="C48" s="5" t="s">
        <v>145</v>
      </c>
      <c r="D48" s="19" t="s">
        <v>86</v>
      </c>
      <c r="E48" s="5" t="s">
        <v>98</v>
      </c>
      <c r="F48" s="6" t="s">
        <v>19</v>
      </c>
      <c r="G48" s="6"/>
      <c r="H48" s="6"/>
      <c r="I48" s="6"/>
      <c r="J48" s="5"/>
      <c r="K48" s="5" t="s">
        <v>277</v>
      </c>
      <c r="L48" s="12" t="s">
        <v>368</v>
      </c>
      <c r="M48" s="5" t="s">
        <v>441</v>
      </c>
      <c r="N48" s="5"/>
      <c r="O48" s="5"/>
      <c r="P48" s="5"/>
      <c r="Q48" s="4" t="s">
        <v>37</v>
      </c>
      <c r="R48" s="5"/>
    </row>
    <row r="49" spans="1:18" x14ac:dyDescent="0.25">
      <c r="A49" s="18">
        <v>47</v>
      </c>
      <c r="B49" s="8">
        <v>1183</v>
      </c>
      <c r="C49" s="1" t="s">
        <v>146</v>
      </c>
      <c r="D49" s="20" t="s">
        <v>86</v>
      </c>
      <c r="E49" s="1" t="s">
        <v>17</v>
      </c>
      <c r="F49" s="7" t="s">
        <v>65</v>
      </c>
      <c r="G49" s="7" t="s">
        <v>31</v>
      </c>
      <c r="H49" s="1"/>
      <c r="I49" s="1"/>
      <c r="J49" s="1"/>
      <c r="K49" s="1" t="s">
        <v>278</v>
      </c>
      <c r="L49" s="26" t="str">
        <f>HYPERLINK("http://dx.doi.org/10.1016/j.ejcon.2025.101344","http://dx.doi.org/10.1016/j.ejcon.2025.101344")</f>
        <v>http://dx.doi.org/10.1016/j.ejcon.2025.101344</v>
      </c>
      <c r="M49" s="1" t="s">
        <v>442</v>
      </c>
      <c r="N49" s="1" t="s">
        <v>572</v>
      </c>
      <c r="O49" s="1" t="s">
        <v>34</v>
      </c>
      <c r="P49" s="1" t="s">
        <v>63</v>
      </c>
      <c r="Q49" s="8" t="s">
        <v>40</v>
      </c>
      <c r="R49" s="8" t="s">
        <v>706</v>
      </c>
    </row>
    <row r="50" spans="1:18" x14ac:dyDescent="0.25">
      <c r="A50" s="18">
        <v>48</v>
      </c>
      <c r="B50" s="8">
        <v>1184</v>
      </c>
      <c r="C50" s="1" t="s">
        <v>147</v>
      </c>
      <c r="D50" s="20" t="s">
        <v>86</v>
      </c>
      <c r="E50" s="1" t="s">
        <v>17</v>
      </c>
      <c r="F50" s="7" t="s">
        <v>29</v>
      </c>
      <c r="G50" s="7"/>
      <c r="H50" s="1"/>
      <c r="I50" s="1"/>
      <c r="J50" s="1"/>
      <c r="K50" s="1" t="s">
        <v>279</v>
      </c>
      <c r="L50" s="26" t="str">
        <f>HYPERLINK("http://dx.doi.org/10.1016/j.ejphar.2025.178083","http://dx.doi.org/10.1016/j.ejphar.2025.178083")</f>
        <v>http://dx.doi.org/10.1016/j.ejphar.2025.178083</v>
      </c>
      <c r="M50" s="1" t="s">
        <v>443</v>
      </c>
      <c r="N50" s="1" t="s">
        <v>573</v>
      </c>
      <c r="O50" s="1" t="s">
        <v>34</v>
      </c>
      <c r="P50" s="1" t="s">
        <v>51</v>
      </c>
      <c r="Q50" s="8" t="s">
        <v>39</v>
      </c>
      <c r="R50" s="8" t="s">
        <v>707</v>
      </c>
    </row>
    <row r="51" spans="1:18" x14ac:dyDescent="0.25">
      <c r="A51" s="18">
        <v>49</v>
      </c>
      <c r="B51" s="8">
        <v>1185</v>
      </c>
      <c r="C51" s="1" t="s">
        <v>148</v>
      </c>
      <c r="D51" s="20" t="s">
        <v>86</v>
      </c>
      <c r="E51" s="1" t="s">
        <v>17</v>
      </c>
      <c r="F51" s="7" t="s">
        <v>19</v>
      </c>
      <c r="G51" s="7"/>
      <c r="H51" s="1"/>
      <c r="I51" s="1"/>
      <c r="J51" s="1"/>
      <c r="K51" s="1" t="s">
        <v>280</v>
      </c>
      <c r="L51" s="26" t="str">
        <f>HYPERLINK("http://dx.doi.org/10.1140/epjc/s10052-025-14097-x","http://dx.doi.org/10.1140/epjc/s10052-025-14097-x")</f>
        <v>http://dx.doi.org/10.1140/epjc/s10052-025-14097-x</v>
      </c>
      <c r="M51" s="1" t="s">
        <v>444</v>
      </c>
      <c r="N51" s="1" t="s">
        <v>574</v>
      </c>
      <c r="O51" s="1" t="s">
        <v>97</v>
      </c>
      <c r="P51" s="1" t="s">
        <v>64</v>
      </c>
      <c r="Q51" s="8" t="s">
        <v>40</v>
      </c>
      <c r="R51" s="8" t="s">
        <v>708</v>
      </c>
    </row>
    <row r="52" spans="1:18" x14ac:dyDescent="0.25">
      <c r="A52" s="18">
        <v>50</v>
      </c>
      <c r="B52" s="8">
        <v>1186</v>
      </c>
      <c r="C52" s="1" t="s">
        <v>149</v>
      </c>
      <c r="D52" s="18" t="s">
        <v>86</v>
      </c>
      <c r="E52" s="1" t="s">
        <v>17</v>
      </c>
      <c r="F52" s="7" t="s">
        <v>28</v>
      </c>
      <c r="G52" s="7"/>
      <c r="H52" s="1"/>
      <c r="I52" s="1"/>
      <c r="J52" s="1"/>
      <c r="K52" s="1" t="s">
        <v>281</v>
      </c>
      <c r="L52" s="26" t="str">
        <f>HYPERLINK("http://dx.doi.org/10.1016/j.exer.2025.110603","http://dx.doi.org/10.1016/j.exer.2025.110603")</f>
        <v>http://dx.doi.org/10.1016/j.exer.2025.110603</v>
      </c>
      <c r="M52" s="1" t="s">
        <v>445</v>
      </c>
      <c r="N52" s="1" t="s">
        <v>575</v>
      </c>
      <c r="O52" s="1" t="s">
        <v>47</v>
      </c>
      <c r="P52" s="1" t="s">
        <v>709</v>
      </c>
      <c r="Q52" s="8" t="s">
        <v>39</v>
      </c>
      <c r="R52" s="8" t="s">
        <v>710</v>
      </c>
    </row>
    <row r="53" spans="1:18" x14ac:dyDescent="0.25">
      <c r="A53" s="18">
        <v>52</v>
      </c>
      <c r="B53" s="8">
        <v>1187</v>
      </c>
      <c r="C53" s="1" t="s">
        <v>878</v>
      </c>
      <c r="D53" s="20" t="s">
        <v>86</v>
      </c>
      <c r="E53" s="1" t="s">
        <v>17</v>
      </c>
      <c r="F53" s="7" t="s">
        <v>19</v>
      </c>
      <c r="G53" s="7"/>
      <c r="H53" s="1"/>
      <c r="I53" s="1"/>
      <c r="J53" s="1"/>
      <c r="K53" s="1" t="s">
        <v>282</v>
      </c>
      <c r="L53" s="26" t="str">
        <f>HYPERLINK("http://dx.doi.org/10.1007/s00601-025-02010-x","http://dx.doi.org/10.1007/s00601-025-02010-x")</f>
        <v>http://dx.doi.org/10.1007/s00601-025-02010-x</v>
      </c>
      <c r="M53" s="1" t="s">
        <v>446</v>
      </c>
      <c r="N53" s="1" t="s">
        <v>576</v>
      </c>
      <c r="O53" s="1" t="s">
        <v>34</v>
      </c>
      <c r="P53" s="1" t="s">
        <v>49</v>
      </c>
      <c r="Q53" s="8" t="s">
        <v>40</v>
      </c>
      <c r="R53" s="8" t="s">
        <v>711</v>
      </c>
    </row>
    <row r="54" spans="1:18" x14ac:dyDescent="0.25">
      <c r="A54" s="18">
        <v>53</v>
      </c>
      <c r="B54" s="8">
        <v>1188</v>
      </c>
      <c r="C54" s="1" t="s">
        <v>150</v>
      </c>
      <c r="D54" s="20" t="s">
        <v>86</v>
      </c>
      <c r="E54" s="1" t="s">
        <v>17</v>
      </c>
      <c r="F54" s="7" t="s">
        <v>21</v>
      </c>
      <c r="G54" s="7"/>
      <c r="H54" s="1"/>
      <c r="I54" s="1"/>
      <c r="J54" s="1"/>
      <c r="K54" s="1" t="s">
        <v>283</v>
      </c>
      <c r="L54" s="26" t="str">
        <f>HYPERLINK("http://dx.doi.org/10.3390/foods14173113","http://dx.doi.org/10.3390/foods14173113")</f>
        <v>http://dx.doi.org/10.3390/foods14173113</v>
      </c>
      <c r="M54" s="1" t="s">
        <v>447</v>
      </c>
      <c r="N54" s="1" t="s">
        <v>577</v>
      </c>
      <c r="O54" s="1" t="s">
        <v>35</v>
      </c>
      <c r="P54" s="1" t="s">
        <v>66</v>
      </c>
      <c r="Q54" s="8" t="s">
        <v>39</v>
      </c>
      <c r="R54" s="8" t="s">
        <v>712</v>
      </c>
    </row>
    <row r="55" spans="1:18" x14ac:dyDescent="0.25">
      <c r="A55" s="18">
        <v>54</v>
      </c>
      <c r="B55" s="8">
        <v>1189</v>
      </c>
      <c r="C55" s="1" t="s">
        <v>151</v>
      </c>
      <c r="D55" s="20" t="s">
        <v>86</v>
      </c>
      <c r="E55" s="1" t="s">
        <v>17</v>
      </c>
      <c r="F55" s="7" t="s">
        <v>57</v>
      </c>
      <c r="G55" s="7"/>
      <c r="H55" s="1"/>
      <c r="I55" s="1"/>
      <c r="J55" s="1"/>
      <c r="K55" s="1" t="s">
        <v>34</v>
      </c>
      <c r="L55" s="26" t="str">
        <f>HYPERLINK("http://dx.doi.org/10.3390/foods14162877","http://dx.doi.org/10.3390/foods14162877")</f>
        <v>http://dx.doi.org/10.3390/foods14162877</v>
      </c>
      <c r="M55" s="1" t="s">
        <v>448</v>
      </c>
      <c r="N55" s="1" t="s">
        <v>578</v>
      </c>
      <c r="O55" s="1" t="s">
        <v>35</v>
      </c>
      <c r="P55" s="1" t="s">
        <v>66</v>
      </c>
      <c r="Q55" s="8" t="s">
        <v>39</v>
      </c>
      <c r="R55" s="8" t="s">
        <v>712</v>
      </c>
    </row>
    <row r="56" spans="1:18" x14ac:dyDescent="0.25">
      <c r="A56" s="18">
        <v>55</v>
      </c>
      <c r="B56" s="8">
        <v>1190</v>
      </c>
      <c r="C56" s="1" t="s">
        <v>152</v>
      </c>
      <c r="D56" s="20" t="s">
        <v>86</v>
      </c>
      <c r="E56" s="1" t="s">
        <v>43</v>
      </c>
      <c r="F56" s="7" t="s">
        <v>32</v>
      </c>
      <c r="G56" s="7"/>
      <c r="H56" s="1"/>
      <c r="I56" s="1"/>
      <c r="J56" s="1"/>
      <c r="K56" s="1" t="s">
        <v>34</v>
      </c>
      <c r="L56" s="26" t="str">
        <f>HYPERLINK("http://dx.doi.org/10.3389/fmats.2025.1672998","http://dx.doi.org/10.3389/fmats.2025.1672998")</f>
        <v>http://dx.doi.org/10.3389/fmats.2025.1672998</v>
      </c>
      <c r="M56" s="1" t="s">
        <v>449</v>
      </c>
      <c r="N56" s="1" t="s">
        <v>579</v>
      </c>
      <c r="O56" s="1" t="s">
        <v>35</v>
      </c>
      <c r="P56" s="1" t="s">
        <v>713</v>
      </c>
      <c r="Q56" s="8" t="s">
        <v>38</v>
      </c>
      <c r="R56" s="8" t="s">
        <v>714</v>
      </c>
    </row>
    <row r="57" spans="1:18" x14ac:dyDescent="0.25">
      <c r="A57" s="18">
        <v>56</v>
      </c>
      <c r="B57" s="8">
        <v>1191</v>
      </c>
      <c r="C57" s="1" t="s">
        <v>153</v>
      </c>
      <c r="D57" s="20" t="s">
        <v>86</v>
      </c>
      <c r="E57" s="1" t="s">
        <v>17</v>
      </c>
      <c r="F57" s="7" t="s">
        <v>87</v>
      </c>
      <c r="G57" s="7"/>
      <c r="H57" s="1"/>
      <c r="I57" s="1"/>
      <c r="J57" s="1"/>
      <c r="K57" s="1" t="s">
        <v>284</v>
      </c>
      <c r="L57" s="26" t="str">
        <f>HYPERLINK("http://dx.doi.org/10.3389/fmicb.2025.1605271","http://dx.doi.org/10.3389/fmicb.2025.1605271")</f>
        <v>http://dx.doi.org/10.3389/fmicb.2025.1605271</v>
      </c>
      <c r="M57" s="1" t="s">
        <v>450</v>
      </c>
      <c r="N57" s="1" t="s">
        <v>580</v>
      </c>
      <c r="O57" s="1" t="s">
        <v>35</v>
      </c>
      <c r="P57" s="1" t="s">
        <v>58</v>
      </c>
      <c r="Q57" s="8" t="s">
        <v>40</v>
      </c>
      <c r="R57" s="8" t="s">
        <v>715</v>
      </c>
    </row>
    <row r="58" spans="1:18" x14ac:dyDescent="0.25">
      <c r="A58" s="18">
        <v>57</v>
      </c>
      <c r="B58" s="8">
        <v>1192</v>
      </c>
      <c r="C58" s="1" t="s">
        <v>154</v>
      </c>
      <c r="D58" s="18" t="s">
        <v>86</v>
      </c>
      <c r="E58" s="1" t="s">
        <v>17</v>
      </c>
      <c r="F58" s="7" t="s">
        <v>48</v>
      </c>
      <c r="G58" s="7"/>
      <c r="H58" s="1"/>
      <c r="I58" s="1"/>
      <c r="J58" s="1"/>
      <c r="K58" s="1" t="s">
        <v>285</v>
      </c>
      <c r="L58" s="26" t="str">
        <f>HYPERLINK("http://dx.doi.org/10.3389/fmolb.2025.1621413","http://dx.doi.org/10.3389/fmolb.2025.1621413")</f>
        <v>http://dx.doi.org/10.3389/fmolb.2025.1621413</v>
      </c>
      <c r="M58" s="1" t="s">
        <v>451</v>
      </c>
      <c r="N58" s="1" t="s">
        <v>581</v>
      </c>
      <c r="O58" s="1" t="s">
        <v>35</v>
      </c>
      <c r="P58" s="1" t="s">
        <v>62</v>
      </c>
      <c r="Q58" s="8" t="s">
        <v>38</v>
      </c>
      <c r="R58" s="8" t="s">
        <v>716</v>
      </c>
    </row>
    <row r="59" spans="1:18" x14ac:dyDescent="0.25">
      <c r="A59" s="18">
        <v>58</v>
      </c>
      <c r="B59" s="8">
        <v>1193</v>
      </c>
      <c r="C59" s="1" t="s">
        <v>155</v>
      </c>
      <c r="D59" s="20" t="s">
        <v>86</v>
      </c>
      <c r="E59" s="1" t="s">
        <v>17</v>
      </c>
      <c r="F59" s="7" t="s">
        <v>53</v>
      </c>
      <c r="G59" s="7"/>
      <c r="H59" s="1"/>
      <c r="I59" s="1"/>
      <c r="J59" s="1"/>
      <c r="K59" s="1" t="s">
        <v>286</v>
      </c>
      <c r="L59" s="26" t="str">
        <f>HYPERLINK("http://dx.doi.org/10.3389/fphar.2025.1626054","http://dx.doi.org/10.3389/fphar.2025.1626054")</f>
        <v>http://dx.doi.org/10.3389/fphar.2025.1626054</v>
      </c>
      <c r="M59" s="1" t="s">
        <v>452</v>
      </c>
      <c r="N59" s="1" t="s">
        <v>582</v>
      </c>
      <c r="O59" s="1" t="s">
        <v>35</v>
      </c>
      <c r="P59" s="1" t="s">
        <v>51</v>
      </c>
      <c r="Q59" s="8" t="s">
        <v>39</v>
      </c>
      <c r="R59" s="8" t="s">
        <v>717</v>
      </c>
    </row>
    <row r="60" spans="1:18" x14ac:dyDescent="0.25">
      <c r="A60" s="18">
        <v>59</v>
      </c>
      <c r="B60" s="8">
        <v>1194</v>
      </c>
      <c r="C60" s="1" t="s">
        <v>156</v>
      </c>
      <c r="D60" s="20" t="s">
        <v>86</v>
      </c>
      <c r="E60" s="1" t="s">
        <v>17</v>
      </c>
      <c r="F60" s="7" t="s">
        <v>53</v>
      </c>
      <c r="G60" s="7"/>
      <c r="H60" s="1"/>
      <c r="I60" s="1"/>
      <c r="J60" s="1"/>
      <c r="K60" s="1" t="s">
        <v>287</v>
      </c>
      <c r="L60" s="26" t="str">
        <f>HYPERLINK("http://dx.doi.org/10.3389/fphar.2025.1675015","http://dx.doi.org/10.3389/fphar.2025.1675015")</f>
        <v>http://dx.doi.org/10.3389/fphar.2025.1675015</v>
      </c>
      <c r="M60" s="1" t="s">
        <v>453</v>
      </c>
      <c r="N60" s="1" t="s">
        <v>583</v>
      </c>
      <c r="O60" s="1" t="s">
        <v>35</v>
      </c>
      <c r="P60" s="1" t="s">
        <v>51</v>
      </c>
      <c r="Q60" s="8" t="s">
        <v>39</v>
      </c>
      <c r="R60" s="8" t="s">
        <v>717</v>
      </c>
    </row>
    <row r="61" spans="1:18" x14ac:dyDescent="0.25">
      <c r="A61" s="18">
        <v>60</v>
      </c>
      <c r="B61" s="8">
        <v>1195</v>
      </c>
      <c r="C61" s="1" t="s">
        <v>157</v>
      </c>
      <c r="D61" s="20" t="s">
        <v>86</v>
      </c>
      <c r="E61" s="1" t="s">
        <v>17</v>
      </c>
      <c r="F61" s="7" t="s">
        <v>48</v>
      </c>
      <c r="G61" s="7"/>
      <c r="H61" s="1"/>
      <c r="I61" s="1"/>
      <c r="J61" s="1"/>
      <c r="K61" s="1" t="s">
        <v>288</v>
      </c>
      <c r="L61" s="26" t="str">
        <f>HYPERLINK("http://dx.doi.org/10.3389/fpls.2025.1580000","http://dx.doi.org/10.3389/fpls.2025.1580000")</f>
        <v>http://dx.doi.org/10.3389/fpls.2025.1580000</v>
      </c>
      <c r="M61" s="1" t="s">
        <v>454</v>
      </c>
      <c r="N61" s="1" t="s">
        <v>584</v>
      </c>
      <c r="O61" s="1" t="s">
        <v>34</v>
      </c>
      <c r="P61" s="1" t="s">
        <v>75</v>
      </c>
      <c r="Q61" s="8" t="s">
        <v>39</v>
      </c>
      <c r="R61" s="8" t="s">
        <v>718</v>
      </c>
    </row>
    <row r="62" spans="1:18" x14ac:dyDescent="0.25">
      <c r="A62" s="4">
        <v>61</v>
      </c>
      <c r="B62" s="4">
        <v>1196</v>
      </c>
      <c r="C62" s="5" t="s">
        <v>158</v>
      </c>
      <c r="D62" s="19" t="s">
        <v>86</v>
      </c>
      <c r="E62" s="5" t="s">
        <v>17</v>
      </c>
      <c r="F62" s="6" t="s">
        <v>33</v>
      </c>
      <c r="G62" s="6"/>
      <c r="H62" s="6"/>
      <c r="I62" s="6"/>
      <c r="J62" s="5"/>
      <c r="K62" s="5" t="s">
        <v>34</v>
      </c>
      <c r="L62" s="12" t="str">
        <f>HYPERLINK("http://dx.doi.org/10.24875/GMM.24000294","http://dx.doi.org/10.24875/GMM.M25000979")</f>
        <v>http://dx.doi.org/10.24875/GMM.M25000979</v>
      </c>
      <c r="M62" s="5" t="s">
        <v>455</v>
      </c>
      <c r="N62" s="5"/>
      <c r="O62" s="5"/>
      <c r="P62" s="5" t="s">
        <v>719</v>
      </c>
      <c r="Q62" s="4" t="s">
        <v>38</v>
      </c>
      <c r="R62" s="4" t="s">
        <v>720</v>
      </c>
    </row>
    <row r="63" spans="1:18" x14ac:dyDescent="0.25">
      <c r="A63" s="18">
        <v>62</v>
      </c>
      <c r="B63" s="8">
        <v>1197</v>
      </c>
      <c r="C63" s="1" t="s">
        <v>159</v>
      </c>
      <c r="D63" s="20" t="s">
        <v>86</v>
      </c>
      <c r="E63" s="1" t="s">
        <v>17</v>
      </c>
      <c r="F63" s="7" t="s">
        <v>27</v>
      </c>
      <c r="G63" s="7"/>
      <c r="H63" s="1"/>
      <c r="I63" s="1"/>
      <c r="J63" s="1"/>
      <c r="K63" s="1" t="s">
        <v>34</v>
      </c>
      <c r="L63" s="26" t="str">
        <f>HYPERLINK("http://dx.doi.org/10.1016/j.ygcen.2025.114803","http://dx.doi.org/10.1016/j.ygcen.2025.114803")</f>
        <v>http://dx.doi.org/10.1016/j.ygcen.2025.114803</v>
      </c>
      <c r="M63" s="1" t="s">
        <v>456</v>
      </c>
      <c r="N63" s="1" t="s">
        <v>585</v>
      </c>
      <c r="O63" s="1" t="s">
        <v>34</v>
      </c>
      <c r="P63" s="1" t="s">
        <v>721</v>
      </c>
      <c r="Q63" s="8" t="s">
        <v>39</v>
      </c>
      <c r="R63" s="8" t="s">
        <v>722</v>
      </c>
    </row>
    <row r="64" spans="1:18" x14ac:dyDescent="0.25">
      <c r="A64" s="4">
        <v>63</v>
      </c>
      <c r="B64" s="4">
        <v>1198</v>
      </c>
      <c r="C64" s="5" t="s">
        <v>160</v>
      </c>
      <c r="D64" s="19" t="s">
        <v>86</v>
      </c>
      <c r="E64" s="5" t="s">
        <v>17</v>
      </c>
      <c r="F64" s="6" t="s">
        <v>52</v>
      </c>
      <c r="G64" s="6"/>
      <c r="H64" s="6"/>
      <c r="I64" s="6"/>
      <c r="J64" s="5"/>
      <c r="K64" s="5" t="s">
        <v>289</v>
      </c>
      <c r="L64" s="12" t="s">
        <v>369</v>
      </c>
      <c r="M64" s="5" t="s">
        <v>457</v>
      </c>
      <c r="N64" s="5"/>
      <c r="O64" s="5"/>
      <c r="P64" s="5" t="s">
        <v>69</v>
      </c>
      <c r="Q64" s="4" t="s">
        <v>39</v>
      </c>
      <c r="R64" s="4" t="s">
        <v>723</v>
      </c>
    </row>
    <row r="65" spans="1:18" x14ac:dyDescent="0.25">
      <c r="A65" s="18">
        <v>64</v>
      </c>
      <c r="B65" s="8">
        <v>1199</v>
      </c>
      <c r="C65" s="1" t="s">
        <v>161</v>
      </c>
      <c r="D65" s="20" t="s">
        <v>86</v>
      </c>
      <c r="E65" s="1" t="s">
        <v>17</v>
      </c>
      <c r="F65" s="7" t="s">
        <v>76</v>
      </c>
      <c r="G65" s="7" t="s">
        <v>31</v>
      </c>
      <c r="H65" s="1"/>
      <c r="I65" s="1"/>
      <c r="J65" s="1"/>
      <c r="K65" s="1" t="s">
        <v>290</v>
      </c>
      <c r="L65" s="26" t="str">
        <f>HYPERLINK("http://dx.doi.org/10.1109/ACCESS.2025.3596855","http://dx.doi.org/10.1109/ACCESS.2025.3596855")</f>
        <v>http://dx.doi.org/10.1109/ACCESS.2025.3596855</v>
      </c>
      <c r="M65" s="1" t="s">
        <v>458</v>
      </c>
      <c r="N65" s="1" t="s">
        <v>586</v>
      </c>
      <c r="O65" s="1" t="s">
        <v>35</v>
      </c>
      <c r="P65" s="1" t="s">
        <v>724</v>
      </c>
      <c r="Q65" s="8" t="s">
        <v>40</v>
      </c>
      <c r="R65" s="8" t="s">
        <v>725</v>
      </c>
    </row>
    <row r="66" spans="1:18" x14ac:dyDescent="0.25">
      <c r="A66" s="4">
        <v>65</v>
      </c>
      <c r="B66" s="4">
        <v>1200</v>
      </c>
      <c r="C66" s="5" t="s">
        <v>162</v>
      </c>
      <c r="D66" s="19" t="s">
        <v>86</v>
      </c>
      <c r="E66" s="5" t="s">
        <v>17</v>
      </c>
      <c r="F66" s="6" t="s">
        <v>76</v>
      </c>
      <c r="G66" s="6"/>
      <c r="H66" s="6"/>
      <c r="I66" s="6"/>
      <c r="J66" s="5"/>
      <c r="K66" s="5"/>
      <c r="L66" s="12" t="s">
        <v>370</v>
      </c>
      <c r="M66" s="5" t="s">
        <v>459</v>
      </c>
      <c r="N66" s="5"/>
      <c r="O66" s="5"/>
      <c r="P66" s="5" t="s">
        <v>726</v>
      </c>
      <c r="Q66" s="4" t="s">
        <v>39</v>
      </c>
      <c r="R66" s="4" t="s">
        <v>727</v>
      </c>
    </row>
    <row r="67" spans="1:18" x14ac:dyDescent="0.25">
      <c r="A67" s="18">
        <v>66</v>
      </c>
      <c r="B67" s="8">
        <v>1201</v>
      </c>
      <c r="C67" s="1" t="s">
        <v>163</v>
      </c>
      <c r="D67" s="20" t="s">
        <v>86</v>
      </c>
      <c r="E67" s="1" t="s">
        <v>17</v>
      </c>
      <c r="F67" s="7" t="s">
        <v>31</v>
      </c>
      <c r="G67" s="7"/>
      <c r="H67" s="1"/>
      <c r="I67" s="1"/>
      <c r="J67" s="1"/>
      <c r="K67" s="1" t="s">
        <v>291</v>
      </c>
      <c r="L67" s="26" t="str">
        <f>HYPERLINK("http://dx.doi.org/10.1109/TII.2025.3576877","http://dx.doi.org/10.1109/TII.2025.3576877")</f>
        <v>http://dx.doi.org/10.1109/TII.2025.3576877</v>
      </c>
      <c r="M67" s="1" t="s">
        <v>460</v>
      </c>
      <c r="N67" s="1" t="s">
        <v>587</v>
      </c>
      <c r="O67" s="1" t="s">
        <v>34</v>
      </c>
      <c r="P67" s="1" t="s">
        <v>728</v>
      </c>
      <c r="Q67" s="8" t="s">
        <v>39</v>
      </c>
      <c r="R67" s="8" t="s">
        <v>729</v>
      </c>
    </row>
    <row r="68" spans="1:18" x14ac:dyDescent="0.25">
      <c r="A68" s="18">
        <v>67</v>
      </c>
      <c r="B68" s="8">
        <v>1202</v>
      </c>
      <c r="C68" s="1" t="s">
        <v>164</v>
      </c>
      <c r="D68" s="18" t="s">
        <v>86</v>
      </c>
      <c r="E68" s="1" t="s">
        <v>17</v>
      </c>
      <c r="F68" s="7" t="s">
        <v>88</v>
      </c>
      <c r="G68" s="7"/>
      <c r="H68" s="1"/>
      <c r="I68" s="1"/>
      <c r="J68" s="1"/>
      <c r="K68" s="1" t="s">
        <v>292</v>
      </c>
      <c r="L68" s="26" t="str">
        <f>HYPERLINK("http://dx.doi.org/10.1002/cta.4411","http://dx.doi.org/10.1002/cta.4411")</f>
        <v>http://dx.doi.org/10.1002/cta.4411</v>
      </c>
      <c r="M68" s="1" t="s">
        <v>461</v>
      </c>
      <c r="N68" s="1" t="s">
        <v>588</v>
      </c>
      <c r="O68" s="1" t="s">
        <v>34</v>
      </c>
      <c r="P68" s="1" t="s">
        <v>60</v>
      </c>
      <c r="Q68" s="8" t="s">
        <v>38</v>
      </c>
      <c r="R68" s="8" t="s">
        <v>730</v>
      </c>
    </row>
    <row r="69" spans="1:18" x14ac:dyDescent="0.25">
      <c r="A69" s="18">
        <v>68</v>
      </c>
      <c r="B69" s="8">
        <v>1203</v>
      </c>
      <c r="C69" s="1" t="s">
        <v>165</v>
      </c>
      <c r="D69" s="20" t="s">
        <v>86</v>
      </c>
      <c r="E69" s="1" t="s">
        <v>17</v>
      </c>
      <c r="F69" s="7" t="s">
        <v>31</v>
      </c>
      <c r="G69" s="7"/>
      <c r="H69" s="1"/>
      <c r="I69" s="1"/>
      <c r="J69" s="1"/>
      <c r="K69" s="1" t="s">
        <v>34</v>
      </c>
      <c r="L69" s="26" t="str">
        <f>HYPERLINK("http://dx.doi.org/10.1007/s40435-025-01817-0","http://dx.doi.org/10.1007/s40435-025-01817-0")</f>
        <v>http://dx.doi.org/10.1007/s40435-025-01817-0</v>
      </c>
      <c r="M69" s="1" t="s">
        <v>462</v>
      </c>
      <c r="N69" s="1" t="s">
        <v>589</v>
      </c>
      <c r="O69" s="1" t="s">
        <v>34</v>
      </c>
      <c r="P69" s="1" t="s">
        <v>731</v>
      </c>
      <c r="Q69" s="8" t="s">
        <v>40</v>
      </c>
      <c r="R69" s="8" t="s">
        <v>732</v>
      </c>
    </row>
    <row r="70" spans="1:18" x14ac:dyDescent="0.25">
      <c r="A70" s="18">
        <v>69</v>
      </c>
      <c r="B70" s="8">
        <v>1204</v>
      </c>
      <c r="C70" s="1" t="s">
        <v>166</v>
      </c>
      <c r="D70" s="20" t="s">
        <v>86</v>
      </c>
      <c r="E70" s="1" t="s">
        <v>17</v>
      </c>
      <c r="F70" s="7" t="s">
        <v>89</v>
      </c>
      <c r="G70" s="7"/>
      <c r="H70" s="1"/>
      <c r="I70" s="1"/>
      <c r="J70" s="1"/>
      <c r="K70" s="1" t="s">
        <v>293</v>
      </c>
      <c r="L70" s="26" t="str">
        <f>HYPERLINK("http://dx.doi.org/10.1080/0020739X.2024.2352422","http://dx.doi.org/10.1080/0020739X.2024.2352422")</f>
        <v>http://dx.doi.org/10.1080/0020739X.2024.2352422</v>
      </c>
      <c r="M70" s="1" t="s">
        <v>463</v>
      </c>
      <c r="N70" s="1" t="s">
        <v>590</v>
      </c>
      <c r="O70" s="1" t="s">
        <v>34</v>
      </c>
      <c r="P70" s="1" t="s">
        <v>67</v>
      </c>
      <c r="Q70" s="8" t="s">
        <v>38</v>
      </c>
      <c r="R70" s="8" t="s">
        <v>733</v>
      </c>
    </row>
    <row r="71" spans="1:18" x14ac:dyDescent="0.25">
      <c r="A71" s="18">
        <v>70</v>
      </c>
      <c r="B71" s="8">
        <v>1205</v>
      </c>
      <c r="C71" s="1" t="s">
        <v>167</v>
      </c>
      <c r="D71" s="20" t="s">
        <v>86</v>
      </c>
      <c r="E71" s="1" t="s">
        <v>17</v>
      </c>
      <c r="F71" s="7" t="s">
        <v>27</v>
      </c>
      <c r="G71" s="7" t="s">
        <v>73</v>
      </c>
      <c r="H71" s="1"/>
      <c r="I71" s="1"/>
      <c r="J71" s="1"/>
      <c r="K71" s="1" t="s">
        <v>294</v>
      </c>
      <c r="L71" s="26" t="str">
        <f>HYPERLINK("http://dx.doi.org/10.3390/ijms26167989","http://dx.doi.org/10.3390/ijms26167989")</f>
        <v>http://dx.doi.org/10.3390/ijms26167989</v>
      </c>
      <c r="M71" s="1" t="s">
        <v>464</v>
      </c>
      <c r="N71" s="1" t="s">
        <v>591</v>
      </c>
      <c r="O71" s="1" t="s">
        <v>35</v>
      </c>
      <c r="P71" s="1" t="s">
        <v>734</v>
      </c>
      <c r="Q71" s="8" t="s">
        <v>40</v>
      </c>
      <c r="R71" s="8" t="s">
        <v>735</v>
      </c>
    </row>
    <row r="72" spans="1:18" s="9" customFormat="1" x14ac:dyDescent="0.25">
      <c r="A72" s="4">
        <v>71</v>
      </c>
      <c r="B72" s="4">
        <v>1206</v>
      </c>
      <c r="C72" s="5" t="s">
        <v>168</v>
      </c>
      <c r="D72" s="4" t="s">
        <v>86</v>
      </c>
      <c r="E72" s="5" t="s">
        <v>17</v>
      </c>
      <c r="F72" s="6" t="s">
        <v>30</v>
      </c>
      <c r="G72" s="6"/>
      <c r="H72" s="6"/>
      <c r="I72" s="6"/>
      <c r="J72" s="5"/>
      <c r="K72" s="5"/>
      <c r="L72" s="12" t="s">
        <v>371</v>
      </c>
      <c r="M72" s="5" t="s">
        <v>465</v>
      </c>
      <c r="N72" s="5"/>
      <c r="O72" s="5"/>
      <c r="P72" s="5" t="s">
        <v>50</v>
      </c>
      <c r="Q72" s="4" t="s">
        <v>40</v>
      </c>
      <c r="R72" s="4" t="s">
        <v>735</v>
      </c>
    </row>
    <row r="73" spans="1:18" x14ac:dyDescent="0.25">
      <c r="A73" s="18">
        <v>72</v>
      </c>
      <c r="B73" s="8">
        <v>1207</v>
      </c>
      <c r="C73" s="1" t="s">
        <v>169</v>
      </c>
      <c r="D73" s="18" t="s">
        <v>86</v>
      </c>
      <c r="E73" s="1" t="s">
        <v>17</v>
      </c>
      <c r="F73" s="7" t="s">
        <v>21</v>
      </c>
      <c r="G73" s="7"/>
      <c r="H73" s="1"/>
      <c r="I73" s="1"/>
      <c r="J73" s="1"/>
      <c r="K73" s="1" t="s">
        <v>34</v>
      </c>
      <c r="L73" s="26" t="str">
        <f>HYPERLINK("http://dx.doi.org/10.3390/ijms26157645","http://dx.doi.org/10.3390/ijms26157645")</f>
        <v>http://dx.doi.org/10.3390/ijms26157645</v>
      </c>
      <c r="M73" s="1" t="s">
        <v>466</v>
      </c>
      <c r="N73" s="1" t="s">
        <v>592</v>
      </c>
      <c r="O73" s="1" t="s">
        <v>97</v>
      </c>
      <c r="P73" s="1" t="s">
        <v>734</v>
      </c>
      <c r="Q73" s="8" t="s">
        <v>40</v>
      </c>
      <c r="R73" s="8" t="s">
        <v>735</v>
      </c>
    </row>
    <row r="74" spans="1:18" x14ac:dyDescent="0.25">
      <c r="A74" s="18">
        <v>73</v>
      </c>
      <c r="B74" s="8">
        <v>1208</v>
      </c>
      <c r="C74" s="1" t="s">
        <v>170</v>
      </c>
      <c r="D74" s="20" t="s">
        <v>86</v>
      </c>
      <c r="E74" s="1" t="s">
        <v>17</v>
      </c>
      <c r="F74" s="7" t="s">
        <v>33</v>
      </c>
      <c r="G74" s="7"/>
      <c r="H74" s="1"/>
      <c r="I74" s="1"/>
      <c r="J74" s="1"/>
      <c r="K74" s="1" t="s">
        <v>295</v>
      </c>
      <c r="L74" s="26" t="str">
        <f>HYPERLINK("http://dx.doi.org/10.3390/ijms26167726","http://dx.doi.org/10.3390/ijms26167726")</f>
        <v>http://dx.doi.org/10.3390/ijms26167726</v>
      </c>
      <c r="M74" s="1" t="s">
        <v>467</v>
      </c>
      <c r="N74" s="1" t="s">
        <v>593</v>
      </c>
      <c r="O74" s="1" t="s">
        <v>35</v>
      </c>
      <c r="P74" s="1" t="s">
        <v>734</v>
      </c>
      <c r="Q74" s="8" t="s">
        <v>40</v>
      </c>
      <c r="R74" s="8" t="s">
        <v>735</v>
      </c>
    </row>
    <row r="75" spans="1:18" x14ac:dyDescent="0.25">
      <c r="A75" s="18">
        <v>74</v>
      </c>
      <c r="B75" s="8">
        <v>1209</v>
      </c>
      <c r="C75" s="1" t="s">
        <v>171</v>
      </c>
      <c r="D75" s="18" t="s">
        <v>86</v>
      </c>
      <c r="E75" s="1" t="s">
        <v>18</v>
      </c>
      <c r="F75" s="7" t="s">
        <v>27</v>
      </c>
      <c r="G75" s="7"/>
      <c r="H75" s="1"/>
      <c r="I75" s="1"/>
      <c r="J75" s="1"/>
      <c r="K75" s="1" t="s">
        <v>34</v>
      </c>
      <c r="L75" s="26" t="str">
        <f>HYPERLINK("http://dx.doi.org/10.3390/ijms26178744","http://dx.doi.org/10.3390/ijms26178744")</f>
        <v>http://dx.doi.org/10.3390/ijms26178744</v>
      </c>
      <c r="M75" s="1" t="s">
        <v>468</v>
      </c>
      <c r="N75" s="1" t="s">
        <v>594</v>
      </c>
      <c r="O75" s="1" t="s">
        <v>35</v>
      </c>
      <c r="P75" s="1" t="s">
        <v>734</v>
      </c>
      <c r="Q75" s="8" t="s">
        <v>40</v>
      </c>
      <c r="R75" s="8" t="s">
        <v>735</v>
      </c>
    </row>
    <row r="76" spans="1:18" x14ac:dyDescent="0.25">
      <c r="A76" s="18">
        <v>75</v>
      </c>
      <c r="B76" s="8">
        <v>1210</v>
      </c>
      <c r="C76" s="1" t="s">
        <v>172</v>
      </c>
      <c r="D76" s="20" t="s">
        <v>86</v>
      </c>
      <c r="E76" s="1" t="s">
        <v>17</v>
      </c>
      <c r="F76" s="7" t="s">
        <v>33</v>
      </c>
      <c r="G76" s="7"/>
      <c r="H76" s="1"/>
      <c r="I76" s="1"/>
      <c r="J76" s="1"/>
      <c r="K76" s="1" t="s">
        <v>296</v>
      </c>
      <c r="L76" s="26" t="str">
        <f>HYPERLINK("http://dx.doi.org/10.3390/ijms26168111","http://dx.doi.org/10.3390/ijms26168111")</f>
        <v>http://dx.doi.org/10.3390/ijms26168111</v>
      </c>
      <c r="M76" s="1" t="s">
        <v>469</v>
      </c>
      <c r="N76" s="1" t="s">
        <v>595</v>
      </c>
      <c r="O76" s="1" t="s">
        <v>35</v>
      </c>
      <c r="P76" s="1" t="s">
        <v>734</v>
      </c>
      <c r="Q76" s="8" t="s">
        <v>40</v>
      </c>
      <c r="R76" s="8" t="s">
        <v>735</v>
      </c>
    </row>
    <row r="77" spans="1:18" s="9" customFormat="1" x14ac:dyDescent="0.25">
      <c r="A77" s="18">
        <v>76</v>
      </c>
      <c r="B77" s="8">
        <v>1211</v>
      </c>
      <c r="C77" s="1" t="s">
        <v>173</v>
      </c>
      <c r="D77" s="18" t="s">
        <v>86</v>
      </c>
      <c r="E77" s="1" t="s">
        <v>17</v>
      </c>
      <c r="F77" s="7" t="s">
        <v>25</v>
      </c>
      <c r="G77" s="7"/>
      <c r="H77" s="1"/>
      <c r="I77" s="1"/>
      <c r="J77" s="1"/>
      <c r="K77" s="1" t="s">
        <v>297</v>
      </c>
      <c r="L77" s="26" t="str">
        <f>HYPERLINK("http://dx.doi.org/10.1080/00914037.2025.2459087","http://dx.doi.org/10.1080/00914037.2025.2459087")</f>
        <v>http://dx.doi.org/10.1080/00914037.2025.2459087</v>
      </c>
      <c r="M77" s="1" t="s">
        <v>470</v>
      </c>
      <c r="N77" s="1" t="s">
        <v>596</v>
      </c>
      <c r="O77" s="1" t="s">
        <v>34</v>
      </c>
      <c r="P77" s="1" t="s">
        <v>736</v>
      </c>
      <c r="Q77" s="8" t="s">
        <v>38</v>
      </c>
      <c r="R77" s="8" t="s">
        <v>737</v>
      </c>
    </row>
    <row r="78" spans="1:18" x14ac:dyDescent="0.25">
      <c r="A78" s="18">
        <v>77</v>
      </c>
      <c r="B78" s="8">
        <v>1212</v>
      </c>
      <c r="C78" s="1" t="s">
        <v>174</v>
      </c>
      <c r="D78" s="20" t="s">
        <v>86</v>
      </c>
      <c r="E78" s="1" t="s">
        <v>17</v>
      </c>
      <c r="F78" s="7" t="s">
        <v>31</v>
      </c>
      <c r="G78" s="7"/>
      <c r="H78" s="1"/>
      <c r="I78" s="1"/>
      <c r="J78" s="1"/>
      <c r="K78" s="1" t="s">
        <v>298</v>
      </c>
      <c r="L78" s="26" t="str">
        <f>HYPERLINK("http://dx.doi.org/10.1002/rnc.8035","http://dx.doi.org/10.1002/rnc.8035")</f>
        <v>http://dx.doi.org/10.1002/rnc.8035</v>
      </c>
      <c r="M78" s="1" t="s">
        <v>471</v>
      </c>
      <c r="N78" s="1" t="s">
        <v>597</v>
      </c>
      <c r="O78" s="1" t="s">
        <v>34</v>
      </c>
      <c r="P78" s="1" t="s">
        <v>738</v>
      </c>
      <c r="Q78" s="8" t="s">
        <v>39</v>
      </c>
      <c r="R78" s="8" t="s">
        <v>739</v>
      </c>
    </row>
    <row r="79" spans="1:18" x14ac:dyDescent="0.25">
      <c r="A79" s="18">
        <v>78</v>
      </c>
      <c r="B79" s="8">
        <v>1213</v>
      </c>
      <c r="C79" s="1" t="s">
        <v>175</v>
      </c>
      <c r="D79" s="20" t="s">
        <v>86</v>
      </c>
      <c r="E79" s="1" t="s">
        <v>71</v>
      </c>
      <c r="F79" s="7" t="s">
        <v>53</v>
      </c>
      <c r="G79" s="7"/>
      <c r="H79" s="1"/>
      <c r="I79" s="1"/>
      <c r="J79" s="1"/>
      <c r="K79" s="1" t="s">
        <v>299</v>
      </c>
      <c r="L79" s="10" t="s">
        <v>372</v>
      </c>
      <c r="M79" s="1" t="s">
        <v>34</v>
      </c>
      <c r="N79" s="1" t="s">
        <v>598</v>
      </c>
      <c r="O79" s="1" t="s">
        <v>34</v>
      </c>
      <c r="P79" s="1" t="s">
        <v>709</v>
      </c>
      <c r="Q79" s="8" t="s">
        <v>39</v>
      </c>
      <c r="R79" s="8" t="s">
        <v>740</v>
      </c>
    </row>
    <row r="80" spans="1:18" s="9" customFormat="1" x14ac:dyDescent="0.25">
      <c r="A80" s="18">
        <v>79</v>
      </c>
      <c r="B80" s="8">
        <v>1214</v>
      </c>
      <c r="C80" s="1" t="s">
        <v>176</v>
      </c>
      <c r="D80" s="18" t="s">
        <v>86</v>
      </c>
      <c r="E80" s="1" t="s">
        <v>17</v>
      </c>
      <c r="F80" s="7" t="s">
        <v>74</v>
      </c>
      <c r="G80" s="7"/>
      <c r="H80" s="1"/>
      <c r="I80" s="1"/>
      <c r="J80" s="1"/>
      <c r="K80" s="1" t="s">
        <v>300</v>
      </c>
      <c r="L80" s="10" t="s">
        <v>373</v>
      </c>
      <c r="M80" s="1" t="s">
        <v>34</v>
      </c>
      <c r="N80" s="1" t="s">
        <v>599</v>
      </c>
      <c r="O80" s="1" t="s">
        <v>34</v>
      </c>
      <c r="P80" s="1" t="s">
        <v>741</v>
      </c>
      <c r="Q80" s="8" t="s">
        <v>36</v>
      </c>
      <c r="R80" s="8" t="s">
        <v>742</v>
      </c>
    </row>
    <row r="81" spans="1:18" s="9" customFormat="1" x14ac:dyDescent="0.25">
      <c r="A81" s="18">
        <v>80</v>
      </c>
      <c r="B81" s="8">
        <v>1215</v>
      </c>
      <c r="C81" s="1" t="s">
        <v>177</v>
      </c>
      <c r="D81" s="20" t="s">
        <v>86</v>
      </c>
      <c r="E81" s="1" t="s">
        <v>17</v>
      </c>
      <c r="F81" s="7" t="s">
        <v>74</v>
      </c>
      <c r="G81" s="7"/>
      <c r="H81" s="1"/>
      <c r="I81" s="1"/>
      <c r="J81" s="1"/>
      <c r="K81" s="1" t="s">
        <v>34</v>
      </c>
      <c r="L81" s="10" t="s">
        <v>374</v>
      </c>
      <c r="M81" s="1" t="s">
        <v>34</v>
      </c>
      <c r="N81" s="1" t="s">
        <v>600</v>
      </c>
      <c r="O81" s="1" t="s">
        <v>34</v>
      </c>
      <c r="P81" s="1" t="s">
        <v>741</v>
      </c>
      <c r="Q81" s="8" t="s">
        <v>36</v>
      </c>
      <c r="R81" s="8" t="s">
        <v>742</v>
      </c>
    </row>
    <row r="82" spans="1:18" x14ac:dyDescent="0.25">
      <c r="A82" s="18">
        <v>81</v>
      </c>
      <c r="B82" s="8">
        <v>1216</v>
      </c>
      <c r="C82" s="1" t="s">
        <v>178</v>
      </c>
      <c r="D82" s="20" t="s">
        <v>86</v>
      </c>
      <c r="E82" s="1" t="s">
        <v>17</v>
      </c>
      <c r="F82" s="7" t="s">
        <v>21</v>
      </c>
      <c r="G82" s="7"/>
      <c r="H82" s="1"/>
      <c r="I82" s="1"/>
      <c r="J82" s="1"/>
      <c r="K82" s="1" t="s">
        <v>301</v>
      </c>
      <c r="L82" s="26" t="str">
        <f>HYPERLINK("http://dx.doi.org/10.1007/s11837-025-07564-z","http://dx.doi.org/10.1007/s11837-025-07564-z")</f>
        <v>http://dx.doi.org/10.1007/s11837-025-07564-z</v>
      </c>
      <c r="M82" s="1" t="s">
        <v>472</v>
      </c>
      <c r="N82" s="1" t="s">
        <v>601</v>
      </c>
      <c r="O82" s="1" t="s">
        <v>34</v>
      </c>
      <c r="P82" s="1" t="s">
        <v>743</v>
      </c>
      <c r="Q82" s="8" t="s">
        <v>40</v>
      </c>
      <c r="R82" s="8" t="s">
        <v>744</v>
      </c>
    </row>
    <row r="83" spans="1:18" x14ac:dyDescent="0.25">
      <c r="A83" s="18">
        <v>82</v>
      </c>
      <c r="B83" s="8">
        <v>1217</v>
      </c>
      <c r="C83" s="1" t="s">
        <v>179</v>
      </c>
      <c r="D83" s="20" t="s">
        <v>86</v>
      </c>
      <c r="E83" s="1" t="s">
        <v>17</v>
      </c>
      <c r="F83" s="7" t="s">
        <v>21</v>
      </c>
      <c r="G83" s="7"/>
      <c r="H83" s="1"/>
      <c r="I83" s="1"/>
      <c r="J83" s="1"/>
      <c r="K83" s="1" t="s">
        <v>302</v>
      </c>
      <c r="L83" s="26" t="str">
        <f>HYPERLINK("http://dx.doi.org/10.1016/j.jallcom.2025.183225","http://dx.doi.org/10.1016/j.jallcom.2025.183225")</f>
        <v>http://dx.doi.org/10.1016/j.jallcom.2025.183225</v>
      </c>
      <c r="M83" s="1" t="s">
        <v>473</v>
      </c>
      <c r="N83" s="1" t="s">
        <v>602</v>
      </c>
      <c r="O83" s="1" t="s">
        <v>34</v>
      </c>
      <c r="P83" s="1" t="s">
        <v>745</v>
      </c>
      <c r="Q83" s="8" t="s">
        <v>39</v>
      </c>
      <c r="R83" s="8" t="s">
        <v>746</v>
      </c>
    </row>
    <row r="84" spans="1:18" x14ac:dyDescent="0.25">
      <c r="A84" s="4">
        <v>83</v>
      </c>
      <c r="B84" s="4">
        <v>1218</v>
      </c>
      <c r="C84" s="5" t="s">
        <v>180</v>
      </c>
      <c r="D84" s="19" t="s">
        <v>86</v>
      </c>
      <c r="E84" s="5" t="s">
        <v>17</v>
      </c>
      <c r="F84" s="6" t="s">
        <v>25</v>
      </c>
      <c r="G84" s="6"/>
      <c r="H84" s="6"/>
      <c r="I84" s="6"/>
      <c r="J84" s="5"/>
      <c r="K84" s="5" t="s">
        <v>303</v>
      </c>
      <c r="L84" s="12" t="s">
        <v>375</v>
      </c>
      <c r="M84" s="5" t="s">
        <v>474</v>
      </c>
      <c r="N84" s="5"/>
      <c r="O84" s="5"/>
      <c r="P84" s="5" t="s">
        <v>747</v>
      </c>
      <c r="Q84" s="4" t="s">
        <v>36</v>
      </c>
      <c r="R84" s="4" t="s">
        <v>748</v>
      </c>
    </row>
    <row r="85" spans="1:18" x14ac:dyDescent="0.25">
      <c r="A85" s="18">
        <v>84</v>
      </c>
      <c r="B85" s="8">
        <v>1219</v>
      </c>
      <c r="C85" s="1" t="s">
        <v>181</v>
      </c>
      <c r="D85" s="20" t="s">
        <v>86</v>
      </c>
      <c r="E85" s="1" t="s">
        <v>17</v>
      </c>
      <c r="F85" s="7" t="s">
        <v>41</v>
      </c>
      <c r="G85" s="7"/>
      <c r="H85" s="1"/>
      <c r="I85" s="1"/>
      <c r="J85" s="1"/>
      <c r="K85" s="1" t="s">
        <v>304</v>
      </c>
      <c r="L85" s="26" t="str">
        <f>HYPERLINK("http://dx.doi.org/10.1002/jcc.70210","http://dx.doi.org/10.1002/jcc.70210")</f>
        <v>http://dx.doi.org/10.1002/jcc.70210</v>
      </c>
      <c r="M85" s="1" t="s">
        <v>475</v>
      </c>
      <c r="N85" s="1" t="s">
        <v>603</v>
      </c>
      <c r="O85" s="1" t="s">
        <v>47</v>
      </c>
      <c r="P85" s="1" t="s">
        <v>50</v>
      </c>
      <c r="Q85" s="8" t="s">
        <v>40</v>
      </c>
      <c r="R85" s="8" t="s">
        <v>749</v>
      </c>
    </row>
    <row r="86" spans="1:18" x14ac:dyDescent="0.25">
      <c r="A86" s="18">
        <v>85</v>
      </c>
      <c r="B86" s="8">
        <v>1220</v>
      </c>
      <c r="C86" s="1" t="s">
        <v>182</v>
      </c>
      <c r="D86" s="18" t="s">
        <v>86</v>
      </c>
      <c r="E86" s="1" t="s">
        <v>17</v>
      </c>
      <c r="F86" s="7" t="s">
        <v>80</v>
      </c>
      <c r="G86" s="7"/>
      <c r="H86" s="1"/>
      <c r="I86" s="1"/>
      <c r="J86" s="1"/>
      <c r="K86" s="1" t="s">
        <v>305</v>
      </c>
      <c r="L86" s="26" t="str">
        <f>HYPERLINK("http://dx.doi.org/10.1016/j.jelechem.2025.119476","http://dx.doi.org/10.1016/j.jelechem.2025.119476")</f>
        <v>http://dx.doi.org/10.1016/j.jelechem.2025.119476</v>
      </c>
      <c r="M86" s="1" t="s">
        <v>476</v>
      </c>
      <c r="N86" s="1" t="s">
        <v>604</v>
      </c>
      <c r="O86" s="1" t="s">
        <v>34</v>
      </c>
      <c r="P86" s="1" t="s">
        <v>750</v>
      </c>
      <c r="Q86" s="8" t="s">
        <v>40</v>
      </c>
      <c r="R86" s="8" t="s">
        <v>751</v>
      </c>
    </row>
    <row r="87" spans="1:18" x14ac:dyDescent="0.25">
      <c r="A87" s="18">
        <v>86</v>
      </c>
      <c r="B87" s="8">
        <v>1221</v>
      </c>
      <c r="C87" s="1" t="s">
        <v>183</v>
      </c>
      <c r="D87" s="20" t="s">
        <v>86</v>
      </c>
      <c r="E87" s="1" t="s">
        <v>17</v>
      </c>
      <c r="F87" s="7" t="s">
        <v>87</v>
      </c>
      <c r="G87" s="7"/>
      <c r="H87" s="1"/>
      <c r="I87" s="1"/>
      <c r="J87" s="1"/>
      <c r="K87" s="1" t="s">
        <v>34</v>
      </c>
      <c r="L87" s="26" t="str">
        <f>HYPERLINK("http://dx.doi.org/10.1016/j.jfca.2025.108260","http://dx.doi.org/10.1016/j.jfca.2025.108260")</f>
        <v>http://dx.doi.org/10.1016/j.jfca.2025.108260</v>
      </c>
      <c r="M87" s="1" t="s">
        <v>477</v>
      </c>
      <c r="N87" s="1" t="s">
        <v>605</v>
      </c>
      <c r="O87" s="1" t="s">
        <v>34</v>
      </c>
      <c r="P87" s="1" t="s">
        <v>752</v>
      </c>
      <c r="Q87" s="8" t="s">
        <v>39</v>
      </c>
      <c r="R87" s="8" t="s">
        <v>753</v>
      </c>
    </row>
    <row r="88" spans="1:18" s="9" customFormat="1" x14ac:dyDescent="0.25">
      <c r="A88" s="18">
        <v>87</v>
      </c>
      <c r="B88" s="8">
        <v>1222</v>
      </c>
      <c r="C88" s="1" t="s">
        <v>184</v>
      </c>
      <c r="D88" s="20" t="s">
        <v>86</v>
      </c>
      <c r="E88" s="1" t="s">
        <v>17</v>
      </c>
      <c r="F88" s="7" t="s">
        <v>19</v>
      </c>
      <c r="G88" s="7"/>
      <c r="H88" s="1"/>
      <c r="I88" s="1"/>
      <c r="J88" s="1"/>
      <c r="K88" s="1" t="s">
        <v>306</v>
      </c>
      <c r="L88" s="26" t="str">
        <f>HYPERLINK("http://dx.doi.org/10.1007/JHEP07(2025)118","http://dx.doi.org/10.1007/JHEP07(2025)118")</f>
        <v>http://dx.doi.org/10.1007/JHEP07(2025)118</v>
      </c>
      <c r="M88" s="1" t="s">
        <v>478</v>
      </c>
      <c r="N88" s="1" t="s">
        <v>606</v>
      </c>
      <c r="O88" s="1" t="s">
        <v>99</v>
      </c>
      <c r="P88" s="1" t="s">
        <v>64</v>
      </c>
      <c r="Q88" s="8" t="s">
        <v>39</v>
      </c>
      <c r="R88" s="8" t="s">
        <v>754</v>
      </c>
    </row>
    <row r="89" spans="1:18" x14ac:dyDescent="0.25">
      <c r="A89" s="4">
        <v>88</v>
      </c>
      <c r="B89" s="4">
        <v>1223</v>
      </c>
      <c r="C89" s="5" t="s">
        <v>185</v>
      </c>
      <c r="D89" s="4" t="s">
        <v>86</v>
      </c>
      <c r="E89" s="5" t="s">
        <v>17</v>
      </c>
      <c r="F89" s="6" t="s">
        <v>19</v>
      </c>
      <c r="G89" s="6"/>
      <c r="H89" s="6"/>
      <c r="I89" s="6"/>
      <c r="J89" s="5"/>
      <c r="K89" s="5"/>
      <c r="L89" s="12" t="s">
        <v>376</v>
      </c>
      <c r="M89" s="5" t="s">
        <v>479</v>
      </c>
      <c r="N89" s="5"/>
      <c r="O89" s="5"/>
      <c r="P89" s="5" t="s">
        <v>755</v>
      </c>
      <c r="Q89" s="4" t="s">
        <v>36</v>
      </c>
      <c r="R89" s="4" t="s">
        <v>756</v>
      </c>
    </row>
    <row r="90" spans="1:18" x14ac:dyDescent="0.25">
      <c r="A90" s="18">
        <v>89</v>
      </c>
      <c r="B90" s="8">
        <v>1224</v>
      </c>
      <c r="C90" s="1" t="s">
        <v>186</v>
      </c>
      <c r="D90" s="20" t="s">
        <v>86</v>
      </c>
      <c r="E90" s="1" t="s">
        <v>17</v>
      </c>
      <c r="F90" s="7" t="s">
        <v>32</v>
      </c>
      <c r="G90" s="7"/>
      <c r="H90" s="1"/>
      <c r="I90" s="1"/>
      <c r="J90" s="1"/>
      <c r="K90" s="1" t="s">
        <v>34</v>
      </c>
      <c r="L90" s="26" t="str">
        <f>HYPERLINK("http://dx.doi.org/10.1007/s11665-024-10585-5","http://dx.doi.org/10.1007/s11665-024-10585-5")</f>
        <v>http://dx.doi.org/10.1007/s11665-024-10585-5</v>
      </c>
      <c r="M90" s="1" t="s">
        <v>480</v>
      </c>
      <c r="N90" s="1" t="s">
        <v>607</v>
      </c>
      <c r="O90" s="1" t="s">
        <v>34</v>
      </c>
      <c r="P90" s="1" t="s">
        <v>713</v>
      </c>
      <c r="Q90" s="8" t="s">
        <v>38</v>
      </c>
      <c r="R90" s="8" t="s">
        <v>757</v>
      </c>
    </row>
    <row r="91" spans="1:18" x14ac:dyDescent="0.25">
      <c r="A91" s="18">
        <v>90</v>
      </c>
      <c r="B91" s="8">
        <v>1225</v>
      </c>
      <c r="C91" s="1" t="s">
        <v>187</v>
      </c>
      <c r="D91" s="20" t="s">
        <v>86</v>
      </c>
      <c r="E91" s="1" t="s">
        <v>17</v>
      </c>
      <c r="F91" s="7" t="s">
        <v>21</v>
      </c>
      <c r="G91" s="7"/>
      <c r="H91" s="1"/>
      <c r="I91" s="1"/>
      <c r="J91" s="1"/>
      <c r="K91" s="1" t="s">
        <v>307</v>
      </c>
      <c r="L91" s="26" t="str">
        <f>HYPERLINK("http://dx.doi.org/10.1007/s10854-025-15703-0","http://dx.doi.org/10.1007/s10854-025-15703-0")</f>
        <v>http://dx.doi.org/10.1007/s10854-025-15703-0</v>
      </c>
      <c r="M91" s="1" t="s">
        <v>481</v>
      </c>
      <c r="N91" s="1" t="s">
        <v>608</v>
      </c>
      <c r="O91" s="1" t="s">
        <v>47</v>
      </c>
      <c r="P91" s="1" t="s">
        <v>81</v>
      </c>
      <c r="Q91" s="8" t="s">
        <v>40</v>
      </c>
      <c r="R91" s="8" t="s">
        <v>758</v>
      </c>
    </row>
    <row r="92" spans="1:18" x14ac:dyDescent="0.25">
      <c r="A92" s="18">
        <v>91</v>
      </c>
      <c r="B92" s="8">
        <v>1226</v>
      </c>
      <c r="C92" s="1" t="s">
        <v>188</v>
      </c>
      <c r="D92" s="20" t="s">
        <v>86</v>
      </c>
      <c r="E92" s="1" t="s">
        <v>17</v>
      </c>
      <c r="F92" s="7" t="s">
        <v>19</v>
      </c>
      <c r="G92" s="7"/>
      <c r="H92" s="1"/>
      <c r="I92" s="1"/>
      <c r="J92" s="1"/>
      <c r="K92" s="1" t="s">
        <v>308</v>
      </c>
      <c r="L92" s="26" t="str">
        <f>HYPERLINK("http://dx.doi.org/10.1007/s10854-025-15787-8","http://dx.doi.org/10.1007/s10854-025-15787-8")</f>
        <v>http://dx.doi.org/10.1007/s10854-025-15787-8</v>
      </c>
      <c r="M92" s="1" t="s">
        <v>482</v>
      </c>
      <c r="N92" s="1" t="s">
        <v>609</v>
      </c>
      <c r="O92" s="1" t="s">
        <v>34</v>
      </c>
      <c r="P92" s="1" t="s">
        <v>81</v>
      </c>
      <c r="Q92" s="8" t="s">
        <v>40</v>
      </c>
      <c r="R92" s="8" t="s">
        <v>758</v>
      </c>
    </row>
    <row r="93" spans="1:18" s="9" customFormat="1" x14ac:dyDescent="0.25">
      <c r="A93" s="4">
        <v>92</v>
      </c>
      <c r="B93" s="4">
        <v>1227</v>
      </c>
      <c r="C93" s="5" t="s">
        <v>189</v>
      </c>
      <c r="D93" s="19" t="s">
        <v>86</v>
      </c>
      <c r="E93" s="5" t="s">
        <v>17</v>
      </c>
      <c r="F93" s="6" t="s">
        <v>21</v>
      </c>
      <c r="G93" s="6"/>
      <c r="H93" s="6"/>
      <c r="I93" s="6"/>
      <c r="J93" s="5"/>
      <c r="K93" s="5" t="s">
        <v>309</v>
      </c>
      <c r="L93" s="12" t="s">
        <v>377</v>
      </c>
      <c r="M93" s="5" t="s">
        <v>483</v>
      </c>
      <c r="N93" s="5"/>
      <c r="O93" s="5"/>
      <c r="P93" s="5"/>
      <c r="Q93" s="4" t="s">
        <v>37</v>
      </c>
      <c r="R93" s="5"/>
    </row>
    <row r="94" spans="1:18" x14ac:dyDescent="0.25">
      <c r="A94" s="4">
        <v>93</v>
      </c>
      <c r="B94" s="4">
        <v>1228</v>
      </c>
      <c r="C94" s="5" t="s">
        <v>190</v>
      </c>
      <c r="D94" s="4" t="s">
        <v>86</v>
      </c>
      <c r="E94" s="5" t="s">
        <v>17</v>
      </c>
      <c r="F94" s="6" t="s">
        <v>21</v>
      </c>
      <c r="G94" s="6"/>
      <c r="H94" s="6"/>
      <c r="I94" s="6"/>
      <c r="J94" s="5"/>
      <c r="K94" s="5" t="s">
        <v>310</v>
      </c>
      <c r="L94" s="12" t="s">
        <v>378</v>
      </c>
      <c r="M94" s="5" t="s">
        <v>484</v>
      </c>
      <c r="N94" s="5"/>
      <c r="O94" s="5"/>
      <c r="P94" s="5" t="s">
        <v>759</v>
      </c>
      <c r="Q94" s="4" t="s">
        <v>39</v>
      </c>
      <c r="R94" s="4" t="s">
        <v>760</v>
      </c>
    </row>
    <row r="95" spans="1:18" s="9" customFormat="1" x14ac:dyDescent="0.25">
      <c r="A95" s="4">
        <v>94</v>
      </c>
      <c r="B95" s="4">
        <v>1229</v>
      </c>
      <c r="C95" s="5" t="s">
        <v>191</v>
      </c>
      <c r="D95" s="19" t="s">
        <v>86</v>
      </c>
      <c r="E95" s="5" t="s">
        <v>18</v>
      </c>
      <c r="F95" s="6" t="s">
        <v>19</v>
      </c>
      <c r="G95" s="6"/>
      <c r="H95" s="6"/>
      <c r="I95" s="6"/>
      <c r="J95" s="5"/>
      <c r="K95" s="5" t="s">
        <v>311</v>
      </c>
      <c r="L95" s="12" t="s">
        <v>379</v>
      </c>
      <c r="M95" s="5" t="s">
        <v>485</v>
      </c>
      <c r="N95" s="5"/>
      <c r="O95" s="5"/>
      <c r="P95" s="5"/>
      <c r="Q95" s="4" t="s">
        <v>37</v>
      </c>
      <c r="R95" s="5"/>
    </row>
    <row r="96" spans="1:18" x14ac:dyDescent="0.25">
      <c r="A96" s="4">
        <v>95</v>
      </c>
      <c r="B96" s="4">
        <v>1230</v>
      </c>
      <c r="C96" s="5" t="s">
        <v>192</v>
      </c>
      <c r="D96" s="4" t="s">
        <v>86</v>
      </c>
      <c r="E96" s="5" t="s">
        <v>17</v>
      </c>
      <c r="F96" s="6" t="s">
        <v>19</v>
      </c>
      <c r="G96" s="6"/>
      <c r="H96" s="6"/>
      <c r="I96" s="6"/>
      <c r="J96" s="5"/>
      <c r="K96" s="5" t="s">
        <v>311</v>
      </c>
      <c r="L96" s="12" t="s">
        <v>380</v>
      </c>
      <c r="M96" s="5" t="s">
        <v>486</v>
      </c>
      <c r="N96" s="5"/>
      <c r="O96" s="5"/>
      <c r="P96" s="5"/>
      <c r="Q96" s="4" t="s">
        <v>37</v>
      </c>
      <c r="R96" s="5"/>
    </row>
    <row r="97" spans="1:18" x14ac:dyDescent="0.25">
      <c r="A97" s="18">
        <v>96</v>
      </c>
      <c r="B97" s="8">
        <v>1231</v>
      </c>
      <c r="C97" s="1" t="s">
        <v>193</v>
      </c>
      <c r="D97" s="20" t="s">
        <v>86</v>
      </c>
      <c r="E97" s="1" t="s">
        <v>17</v>
      </c>
      <c r="F97" s="7" t="s">
        <v>25</v>
      </c>
      <c r="G97" s="7"/>
      <c r="H97" s="1"/>
      <c r="I97" s="1"/>
      <c r="J97" s="1"/>
      <c r="K97" s="1" t="s">
        <v>312</v>
      </c>
      <c r="L97" s="10" t="s">
        <v>381</v>
      </c>
      <c r="M97" s="1" t="s">
        <v>34</v>
      </c>
      <c r="N97" s="1" t="s">
        <v>610</v>
      </c>
      <c r="O97" s="1" t="s">
        <v>34</v>
      </c>
      <c r="P97" s="1" t="s">
        <v>761</v>
      </c>
      <c r="Q97" s="8" t="s">
        <v>36</v>
      </c>
      <c r="R97" s="8" t="s">
        <v>762</v>
      </c>
    </row>
    <row r="98" spans="1:18" x14ac:dyDescent="0.25">
      <c r="A98" s="18">
        <v>97</v>
      </c>
      <c r="B98" s="8">
        <v>1232</v>
      </c>
      <c r="C98" s="1" t="s">
        <v>194</v>
      </c>
      <c r="D98" s="20" t="s">
        <v>86</v>
      </c>
      <c r="E98" s="1" t="s">
        <v>17</v>
      </c>
      <c r="F98" s="7" t="s">
        <v>32</v>
      </c>
      <c r="G98" s="7" t="s">
        <v>26</v>
      </c>
      <c r="H98" s="1"/>
      <c r="I98" s="1"/>
      <c r="J98" s="1"/>
      <c r="K98" s="1" t="s">
        <v>313</v>
      </c>
      <c r="L98" s="26" t="str">
        <f>HYPERLINK("http://dx.doi.org/10.1007/s42729-025-02663-x","http://dx.doi.org/10.1007/s42729-025-02663-x")</f>
        <v>http://dx.doi.org/10.1007/s42729-025-02663-x</v>
      </c>
      <c r="M98" s="1" t="s">
        <v>487</v>
      </c>
      <c r="N98" s="1" t="s">
        <v>611</v>
      </c>
      <c r="O98" s="1" t="s">
        <v>47</v>
      </c>
      <c r="P98" s="1" t="s">
        <v>763</v>
      </c>
      <c r="Q98" s="8" t="s">
        <v>40</v>
      </c>
      <c r="R98" s="8" t="s">
        <v>764</v>
      </c>
    </row>
    <row r="99" spans="1:18" x14ac:dyDescent="0.25">
      <c r="A99" s="18">
        <v>98</v>
      </c>
      <c r="B99" s="8">
        <v>1233</v>
      </c>
      <c r="C99" s="1" t="s">
        <v>195</v>
      </c>
      <c r="D99" s="18" t="s">
        <v>86</v>
      </c>
      <c r="E99" s="1" t="s">
        <v>17</v>
      </c>
      <c r="F99" s="7" t="s">
        <v>32</v>
      </c>
      <c r="G99" s="7" t="s">
        <v>26</v>
      </c>
      <c r="H99" s="1"/>
      <c r="I99" s="1"/>
      <c r="J99" s="1"/>
      <c r="K99" s="1" t="s">
        <v>314</v>
      </c>
      <c r="L99" s="26" t="str">
        <f>HYPERLINK("http://dx.doi.org/10.1007/s42729-025-02566-x","http://dx.doi.org/10.1007/s42729-025-02566-x")</f>
        <v>http://dx.doi.org/10.1007/s42729-025-02566-x</v>
      </c>
      <c r="M99" s="1" t="s">
        <v>488</v>
      </c>
      <c r="N99" s="1" t="s">
        <v>612</v>
      </c>
      <c r="O99" s="1" t="s">
        <v>47</v>
      </c>
      <c r="P99" s="1" t="s">
        <v>763</v>
      </c>
      <c r="Q99" s="8" t="s">
        <v>40</v>
      </c>
      <c r="R99" s="8" t="s">
        <v>764</v>
      </c>
    </row>
    <row r="100" spans="1:18" x14ac:dyDescent="0.25">
      <c r="A100" s="18">
        <v>99</v>
      </c>
      <c r="B100" s="8">
        <v>1234</v>
      </c>
      <c r="C100" s="1" t="s">
        <v>196</v>
      </c>
      <c r="D100" s="18" t="s">
        <v>86</v>
      </c>
      <c r="E100" s="1" t="s">
        <v>17</v>
      </c>
      <c r="F100" s="7" t="s">
        <v>25</v>
      </c>
      <c r="G100" s="7"/>
      <c r="H100" s="1"/>
      <c r="I100" s="1"/>
      <c r="J100" s="1"/>
      <c r="K100" s="1" t="s">
        <v>315</v>
      </c>
      <c r="L100" s="26" t="str">
        <f>HYPERLINK("http://dx.doi.org/10.1007/s10971-024-06411-y","http://dx.doi.org/10.1007/s10971-024-06411-y")</f>
        <v>http://dx.doi.org/10.1007/s10971-024-06411-y</v>
      </c>
      <c r="M100" s="1" t="s">
        <v>489</v>
      </c>
      <c r="N100" s="1" t="s">
        <v>613</v>
      </c>
      <c r="O100" s="1" t="s">
        <v>34</v>
      </c>
      <c r="P100" s="1" t="s">
        <v>690</v>
      </c>
      <c r="Q100" s="8" t="s">
        <v>39</v>
      </c>
      <c r="R100" s="8" t="s">
        <v>765</v>
      </c>
    </row>
    <row r="101" spans="1:18" x14ac:dyDescent="0.25">
      <c r="A101" s="18">
        <v>100</v>
      </c>
      <c r="B101" s="8">
        <v>1235</v>
      </c>
      <c r="C101" s="1" t="s">
        <v>197</v>
      </c>
      <c r="D101" s="18" t="s">
        <v>86</v>
      </c>
      <c r="E101" s="1" t="s">
        <v>17</v>
      </c>
      <c r="F101" s="7" t="s">
        <v>32</v>
      </c>
      <c r="G101" s="7"/>
      <c r="H101" s="1"/>
      <c r="I101" s="1"/>
      <c r="J101" s="1"/>
      <c r="K101" s="1" t="s">
        <v>316</v>
      </c>
      <c r="L101" s="26" t="str">
        <f>HYPERLINK("http://dx.doi.org/10.1007/s10971-025-06827-0","http://dx.doi.org/10.1007/s10971-025-06827-0")</f>
        <v>http://dx.doi.org/10.1007/s10971-025-06827-0</v>
      </c>
      <c r="M101" s="1" t="s">
        <v>490</v>
      </c>
      <c r="N101" s="1" t="s">
        <v>614</v>
      </c>
      <c r="O101" s="1" t="s">
        <v>34</v>
      </c>
      <c r="P101" s="1" t="s">
        <v>690</v>
      </c>
      <c r="Q101" s="8" t="s">
        <v>39</v>
      </c>
      <c r="R101" s="8" t="s">
        <v>765</v>
      </c>
    </row>
    <row r="102" spans="1:18" x14ac:dyDescent="0.25">
      <c r="A102" s="18">
        <v>101</v>
      </c>
      <c r="B102" s="8">
        <v>1236</v>
      </c>
      <c r="C102" s="1" t="s">
        <v>198</v>
      </c>
      <c r="D102" s="18" t="s">
        <v>86</v>
      </c>
      <c r="E102" s="1" t="s">
        <v>17</v>
      </c>
      <c r="F102" s="7" t="s">
        <v>32</v>
      </c>
      <c r="G102" s="7"/>
      <c r="H102" s="1"/>
      <c r="I102" s="1"/>
      <c r="J102" s="1"/>
      <c r="K102" s="1" t="s">
        <v>317</v>
      </c>
      <c r="L102" s="26" t="str">
        <f>HYPERLINK("http://dx.doi.org/10.1007/s40831-025-01161-9","http://dx.doi.org/10.1007/s40831-025-01161-9")</f>
        <v>http://dx.doi.org/10.1007/s40831-025-01161-9</v>
      </c>
      <c r="M102" s="1" t="s">
        <v>491</v>
      </c>
      <c r="N102" s="1" t="s">
        <v>615</v>
      </c>
      <c r="O102" s="1" t="s">
        <v>34</v>
      </c>
      <c r="P102" s="1" t="s">
        <v>766</v>
      </c>
      <c r="Q102" s="8" t="s">
        <v>40</v>
      </c>
      <c r="R102" s="8" t="s">
        <v>767</v>
      </c>
    </row>
    <row r="103" spans="1:18" x14ac:dyDescent="0.25">
      <c r="A103" s="4">
        <v>102</v>
      </c>
      <c r="B103" s="4">
        <v>1237</v>
      </c>
      <c r="C103" s="5" t="s">
        <v>199</v>
      </c>
      <c r="D103" s="19" t="s">
        <v>86</v>
      </c>
      <c r="E103" s="5" t="s">
        <v>17</v>
      </c>
      <c r="F103" s="6" t="s">
        <v>48</v>
      </c>
      <c r="G103" s="6"/>
      <c r="H103" s="6"/>
      <c r="I103" s="6"/>
      <c r="J103" s="5"/>
      <c r="K103" s="5" t="s">
        <v>318</v>
      </c>
      <c r="L103" s="12" t="s">
        <v>382</v>
      </c>
      <c r="M103" s="5" t="s">
        <v>492</v>
      </c>
      <c r="N103" s="5"/>
      <c r="O103" s="5"/>
      <c r="P103" s="5" t="s">
        <v>50</v>
      </c>
      <c r="Q103" s="4" t="s">
        <v>40</v>
      </c>
      <c r="R103" s="5" t="s">
        <v>768</v>
      </c>
    </row>
    <row r="104" spans="1:18" x14ac:dyDescent="0.25">
      <c r="A104" s="18">
        <v>103</v>
      </c>
      <c r="B104" s="8">
        <v>1238</v>
      </c>
      <c r="C104" s="1" t="s">
        <v>200</v>
      </c>
      <c r="D104" s="20" t="s">
        <v>86</v>
      </c>
      <c r="E104" s="1" t="s">
        <v>17</v>
      </c>
      <c r="F104" s="7" t="s">
        <v>29</v>
      </c>
      <c r="G104" s="7"/>
      <c r="H104" s="1"/>
      <c r="I104" s="1"/>
      <c r="J104" s="1"/>
      <c r="K104" s="1" t="s">
        <v>319</v>
      </c>
      <c r="L104" s="26" t="str">
        <f>HYPERLINK("http://dx.doi.org/10.1128/jvi.01270-25","http://dx.doi.org/10.1128/jvi.01270-25")</f>
        <v>http://dx.doi.org/10.1128/jvi.01270-25</v>
      </c>
      <c r="M104" s="1" t="s">
        <v>493</v>
      </c>
      <c r="N104" s="1" t="s">
        <v>616</v>
      </c>
      <c r="O104" s="1" t="s">
        <v>47</v>
      </c>
      <c r="P104" s="1" t="s">
        <v>85</v>
      </c>
      <c r="Q104" s="8" t="s">
        <v>39</v>
      </c>
      <c r="R104" s="8" t="s">
        <v>769</v>
      </c>
    </row>
    <row r="105" spans="1:18" x14ac:dyDescent="0.25">
      <c r="A105" s="18">
        <v>104</v>
      </c>
      <c r="B105" s="8">
        <v>1239</v>
      </c>
      <c r="C105" s="1" t="s">
        <v>201</v>
      </c>
      <c r="D105" s="20" t="s">
        <v>86</v>
      </c>
      <c r="E105" s="1" t="s">
        <v>17</v>
      </c>
      <c r="F105" s="7" t="s">
        <v>23</v>
      </c>
      <c r="G105" s="7"/>
      <c r="H105" s="1"/>
      <c r="I105" s="1"/>
      <c r="J105" s="1"/>
      <c r="K105" s="1" t="s">
        <v>320</v>
      </c>
      <c r="L105" s="26" t="str">
        <f>HYPERLINK("http://dx.doi.org/10.1039/d5lc00348b","http://dx.doi.org/10.1039/d5lc00348b")</f>
        <v>http://dx.doi.org/10.1039/d5lc00348b</v>
      </c>
      <c r="M105" s="1" t="s">
        <v>494</v>
      </c>
      <c r="N105" s="1" t="s">
        <v>617</v>
      </c>
      <c r="O105" s="1" t="s">
        <v>34</v>
      </c>
      <c r="P105" s="1" t="s">
        <v>770</v>
      </c>
      <c r="Q105" s="8" t="s">
        <v>39</v>
      </c>
      <c r="R105" s="8" t="s">
        <v>771</v>
      </c>
    </row>
    <row r="106" spans="1:18" x14ac:dyDescent="0.25">
      <c r="A106" s="4">
        <v>105</v>
      </c>
      <c r="B106" s="4">
        <v>1240</v>
      </c>
      <c r="C106" s="5" t="s">
        <v>202</v>
      </c>
      <c r="D106" s="4" t="s">
        <v>86</v>
      </c>
      <c r="E106" s="5" t="s">
        <v>17</v>
      </c>
      <c r="F106" s="6" t="s">
        <v>54</v>
      </c>
      <c r="G106" s="6"/>
      <c r="H106" s="6"/>
      <c r="I106" s="6"/>
      <c r="J106" s="5"/>
      <c r="K106" s="5" t="s">
        <v>321</v>
      </c>
      <c r="L106" s="12" t="s">
        <v>383</v>
      </c>
      <c r="M106" s="5" t="s">
        <v>495</v>
      </c>
      <c r="N106" s="5"/>
      <c r="O106" s="5"/>
      <c r="P106" s="5"/>
      <c r="Q106" s="4" t="s">
        <v>37</v>
      </c>
      <c r="R106" s="5"/>
    </row>
    <row r="107" spans="1:18" x14ac:dyDescent="0.25">
      <c r="A107" s="18">
        <v>106</v>
      </c>
      <c r="B107" s="8">
        <v>1241</v>
      </c>
      <c r="C107" s="1" t="s">
        <v>203</v>
      </c>
      <c r="D107" s="18" t="s">
        <v>86</v>
      </c>
      <c r="E107" s="1" t="s">
        <v>17</v>
      </c>
      <c r="F107" s="7" t="s">
        <v>32</v>
      </c>
      <c r="G107" s="1"/>
      <c r="H107" s="1"/>
      <c r="I107" s="1"/>
      <c r="J107" s="1"/>
      <c r="K107" s="1" t="s">
        <v>322</v>
      </c>
      <c r="L107" s="10" t="str">
        <f>HYPERLINK("http://dx.doi.org/10.3390/ma18163786","http://dx.doi.org/10.3390/ma18163786")</f>
        <v>http://dx.doi.org/10.3390/ma18163786</v>
      </c>
      <c r="M107" s="1" t="s">
        <v>496</v>
      </c>
      <c r="N107" s="1" t="s">
        <v>618</v>
      </c>
      <c r="O107" s="1" t="s">
        <v>35</v>
      </c>
      <c r="P107" s="1" t="s">
        <v>95</v>
      </c>
      <c r="Q107" s="22" t="s">
        <v>40</v>
      </c>
      <c r="R107" s="22" t="s">
        <v>772</v>
      </c>
    </row>
    <row r="108" spans="1:18" x14ac:dyDescent="0.25">
      <c r="A108" s="18">
        <v>107</v>
      </c>
      <c r="B108" s="8">
        <v>1242</v>
      </c>
      <c r="C108" s="1" t="s">
        <v>204</v>
      </c>
      <c r="D108" s="20" t="s">
        <v>86</v>
      </c>
      <c r="E108" s="1" t="s">
        <v>17</v>
      </c>
      <c r="F108" s="7" t="s">
        <v>25</v>
      </c>
      <c r="G108" s="7"/>
      <c r="H108" s="1"/>
      <c r="I108" s="1"/>
      <c r="J108" s="1"/>
      <c r="K108" s="1" t="s">
        <v>323</v>
      </c>
      <c r="L108" s="26" t="str">
        <f>HYPERLINK("http://dx.doi.org/10.1016/j.mssp.2025.110019","http://dx.doi.org/10.1016/j.mssp.2025.110019")</f>
        <v>http://dx.doi.org/10.1016/j.mssp.2025.110019</v>
      </c>
      <c r="M108" s="1" t="s">
        <v>497</v>
      </c>
      <c r="N108" s="1" t="s">
        <v>619</v>
      </c>
      <c r="O108" s="1" t="s">
        <v>47</v>
      </c>
      <c r="P108" s="1" t="s">
        <v>81</v>
      </c>
      <c r="Q108" s="8" t="s">
        <v>39</v>
      </c>
      <c r="R108" s="8" t="s">
        <v>773</v>
      </c>
    </row>
    <row r="109" spans="1:18" x14ac:dyDescent="0.25">
      <c r="A109" s="18">
        <v>108</v>
      </c>
      <c r="B109" s="8">
        <v>1243</v>
      </c>
      <c r="C109" s="1" t="s">
        <v>205</v>
      </c>
      <c r="D109" s="20" t="s">
        <v>86</v>
      </c>
      <c r="E109" s="1" t="s">
        <v>17</v>
      </c>
      <c r="F109" s="7" t="s">
        <v>20</v>
      </c>
      <c r="G109" s="7"/>
      <c r="H109" s="1"/>
      <c r="I109" s="1"/>
      <c r="J109" s="1"/>
      <c r="K109" s="1" t="s">
        <v>34</v>
      </c>
      <c r="L109" s="26" t="str">
        <f>HYPERLINK("http://dx.doi.org/10.3390/math13172741","http://dx.doi.org/10.3390/math13172741")</f>
        <v>http://dx.doi.org/10.3390/math13172741</v>
      </c>
      <c r="M109" s="1" t="s">
        <v>498</v>
      </c>
      <c r="N109" s="1" t="s">
        <v>620</v>
      </c>
      <c r="O109" s="1" t="s">
        <v>35</v>
      </c>
      <c r="P109" s="1" t="s">
        <v>78</v>
      </c>
      <c r="Q109" s="8" t="s">
        <v>39</v>
      </c>
      <c r="R109" s="8" t="s">
        <v>774</v>
      </c>
    </row>
    <row r="110" spans="1:18" x14ac:dyDescent="0.25">
      <c r="A110" s="4">
        <v>109</v>
      </c>
      <c r="B110" s="4">
        <v>1244</v>
      </c>
      <c r="C110" s="5" t="s">
        <v>206</v>
      </c>
      <c r="D110" s="19" t="s">
        <v>86</v>
      </c>
      <c r="E110" s="5" t="s">
        <v>17</v>
      </c>
      <c r="F110" s="6" t="s">
        <v>33</v>
      </c>
      <c r="G110" s="6"/>
      <c r="H110" s="6"/>
      <c r="I110" s="6"/>
      <c r="J110" s="5"/>
      <c r="K110" s="5"/>
      <c r="L110" s="12" t="s">
        <v>384</v>
      </c>
      <c r="M110" s="5" t="s">
        <v>499</v>
      </c>
      <c r="N110" s="5"/>
      <c r="O110" s="5"/>
      <c r="P110" s="5" t="s">
        <v>719</v>
      </c>
      <c r="Q110" s="4" t="s">
        <v>38</v>
      </c>
      <c r="R110" s="5" t="s">
        <v>775</v>
      </c>
    </row>
    <row r="111" spans="1:18" x14ac:dyDescent="0.25">
      <c r="A111" s="4">
        <v>110</v>
      </c>
      <c r="B111" s="4">
        <v>1245</v>
      </c>
      <c r="C111" s="5" t="s">
        <v>207</v>
      </c>
      <c r="D111" s="19" t="s">
        <v>86</v>
      </c>
      <c r="E111" s="5" t="s">
        <v>17</v>
      </c>
      <c r="F111" s="6" t="s">
        <v>29</v>
      </c>
      <c r="G111" s="6" t="s">
        <v>73</v>
      </c>
      <c r="H111" s="6" t="s">
        <v>245</v>
      </c>
      <c r="I111" s="6" t="s">
        <v>92</v>
      </c>
      <c r="J111" s="5"/>
      <c r="K111" s="5" t="s">
        <v>324</v>
      </c>
      <c r="L111" s="12" t="s">
        <v>385</v>
      </c>
      <c r="M111" s="5" t="s">
        <v>500</v>
      </c>
      <c r="N111" s="5"/>
      <c r="O111" s="5"/>
      <c r="P111" s="23" t="s">
        <v>58</v>
      </c>
      <c r="Q111" s="4" t="s">
        <v>40</v>
      </c>
      <c r="R111" s="6" t="s">
        <v>776</v>
      </c>
    </row>
    <row r="112" spans="1:18" s="9" customFormat="1" x14ac:dyDescent="0.25">
      <c r="A112" s="18">
        <v>111</v>
      </c>
      <c r="B112" s="8">
        <v>1246</v>
      </c>
      <c r="C112" s="1" t="s">
        <v>208</v>
      </c>
      <c r="D112" s="20" t="s">
        <v>86</v>
      </c>
      <c r="E112" s="1" t="s">
        <v>17</v>
      </c>
      <c r="F112" s="7" t="s">
        <v>20</v>
      </c>
      <c r="G112" s="7"/>
      <c r="H112" s="1"/>
      <c r="I112" s="1"/>
      <c r="J112" s="1"/>
      <c r="K112" s="1" t="s">
        <v>325</v>
      </c>
      <c r="L112" s="26" t="str">
        <f>HYPERLINK("http://dx.doi.org/10.1002/mop.70411","http://dx.doi.org/10.1002/mop.70411")</f>
        <v>http://dx.doi.org/10.1002/mop.70411</v>
      </c>
      <c r="M112" s="1" t="s">
        <v>501</v>
      </c>
      <c r="N112" s="1" t="s">
        <v>621</v>
      </c>
      <c r="O112" s="1" t="s">
        <v>47</v>
      </c>
      <c r="P112" s="1" t="s">
        <v>777</v>
      </c>
      <c r="Q112" s="8" t="s">
        <v>36</v>
      </c>
      <c r="R112" s="8" t="s">
        <v>778</v>
      </c>
    </row>
    <row r="113" spans="1:18" x14ac:dyDescent="0.25">
      <c r="A113" s="4">
        <v>112</v>
      </c>
      <c r="B113" s="4">
        <v>1247</v>
      </c>
      <c r="C113" s="5" t="s">
        <v>209</v>
      </c>
      <c r="D113" s="19" t="s">
        <v>86</v>
      </c>
      <c r="E113" s="5" t="s">
        <v>17</v>
      </c>
      <c r="F113" s="6" t="s">
        <v>32</v>
      </c>
      <c r="G113" s="6"/>
      <c r="H113" s="6"/>
      <c r="I113" s="6"/>
      <c r="J113" s="5"/>
      <c r="K113" s="5" t="s">
        <v>326</v>
      </c>
      <c r="L113" s="12" t="s">
        <v>386</v>
      </c>
      <c r="M113" s="5" t="s">
        <v>502</v>
      </c>
      <c r="N113" s="5"/>
      <c r="O113" s="5"/>
      <c r="P113" s="23" t="s">
        <v>779</v>
      </c>
      <c r="Q113" s="4" t="s">
        <v>39</v>
      </c>
      <c r="R113" s="5" t="s">
        <v>780</v>
      </c>
    </row>
    <row r="114" spans="1:18" x14ac:dyDescent="0.25">
      <c r="A114" s="18">
        <v>113</v>
      </c>
      <c r="B114" s="8">
        <v>1248</v>
      </c>
      <c r="C114" s="1" t="s">
        <v>210</v>
      </c>
      <c r="D114" s="20" t="s">
        <v>86</v>
      </c>
      <c r="E114" s="1" t="s">
        <v>17</v>
      </c>
      <c r="F114" s="7" t="s">
        <v>52</v>
      </c>
      <c r="G114" s="7"/>
      <c r="H114" s="1"/>
      <c r="I114" s="1"/>
      <c r="J114" s="1"/>
      <c r="K114" s="1" t="s">
        <v>327</v>
      </c>
      <c r="L114" s="26" t="str">
        <f>HYPERLINK("http://dx.doi.org/10.1007/s12033-024-01285-5","http://dx.doi.org/10.1007/s12033-024-01285-5")</f>
        <v>http://dx.doi.org/10.1007/s12033-024-01285-5</v>
      </c>
      <c r="M114" s="1" t="s">
        <v>503</v>
      </c>
      <c r="N114" s="1" t="s">
        <v>622</v>
      </c>
      <c r="O114" s="1" t="s">
        <v>34</v>
      </c>
      <c r="P114" s="1" t="s">
        <v>781</v>
      </c>
      <c r="Q114" s="8" t="s">
        <v>38</v>
      </c>
      <c r="R114" s="8" t="s">
        <v>782</v>
      </c>
    </row>
    <row r="115" spans="1:18" x14ac:dyDescent="0.25">
      <c r="A115" s="4">
        <v>114</v>
      </c>
      <c r="B115" s="4">
        <v>1249</v>
      </c>
      <c r="C115" s="5" t="s">
        <v>211</v>
      </c>
      <c r="D115" s="19" t="s">
        <v>86</v>
      </c>
      <c r="E115" s="5" t="s">
        <v>17</v>
      </c>
      <c r="F115" s="6" t="s">
        <v>46</v>
      </c>
      <c r="G115" s="6" t="s">
        <v>41</v>
      </c>
      <c r="H115" s="6"/>
      <c r="I115" s="6"/>
      <c r="J115" s="5"/>
      <c r="K115" s="5" t="s">
        <v>328</v>
      </c>
      <c r="L115" s="12" t="s">
        <v>387</v>
      </c>
      <c r="M115" s="5" t="s">
        <v>504</v>
      </c>
      <c r="N115" s="5"/>
      <c r="O115" s="5"/>
      <c r="P115" s="23" t="s">
        <v>783</v>
      </c>
      <c r="Q115" s="4" t="s">
        <v>40</v>
      </c>
      <c r="R115" s="5" t="s">
        <v>784</v>
      </c>
    </row>
    <row r="116" spans="1:18" x14ac:dyDescent="0.25">
      <c r="A116" s="18">
        <v>115</v>
      </c>
      <c r="B116" s="8">
        <v>1250</v>
      </c>
      <c r="C116" s="1" t="s">
        <v>212</v>
      </c>
      <c r="D116" s="20" t="s">
        <v>86</v>
      </c>
      <c r="E116" s="1" t="s">
        <v>17</v>
      </c>
      <c r="F116" s="7" t="s">
        <v>54</v>
      </c>
      <c r="G116" s="7" t="s">
        <v>87</v>
      </c>
      <c r="H116" s="1"/>
      <c r="I116" s="1"/>
      <c r="J116" s="1"/>
      <c r="K116" s="1" t="s">
        <v>329</v>
      </c>
      <c r="L116" s="26" t="str">
        <f>HYPERLINK("http://dx.doi.org/10.1038/s41586-025-09301-7","http://dx.doi.org/10.1038/s41586-025-09301-7")</f>
        <v>http://dx.doi.org/10.1038/s41586-025-09301-7</v>
      </c>
      <c r="M116" s="1" t="s">
        <v>505</v>
      </c>
      <c r="N116" s="1" t="s">
        <v>623</v>
      </c>
      <c r="O116" s="1" t="s">
        <v>47</v>
      </c>
      <c r="P116" s="1" t="s">
        <v>56</v>
      </c>
      <c r="Q116" s="8" t="s">
        <v>39</v>
      </c>
      <c r="R116" s="8" t="s">
        <v>785</v>
      </c>
    </row>
    <row r="117" spans="1:18" s="9" customFormat="1" x14ac:dyDescent="0.25">
      <c r="A117" s="18">
        <v>116</v>
      </c>
      <c r="B117" s="8">
        <v>1251</v>
      </c>
      <c r="C117" s="1" t="s">
        <v>213</v>
      </c>
      <c r="D117" s="20" t="s">
        <v>86</v>
      </c>
      <c r="E117" s="1" t="s">
        <v>17</v>
      </c>
      <c r="F117" s="7" t="s">
        <v>53</v>
      </c>
      <c r="G117" s="7" t="s">
        <v>87</v>
      </c>
      <c r="H117" s="1"/>
      <c r="I117" s="1"/>
      <c r="J117" s="1"/>
      <c r="K117" s="1" t="s">
        <v>330</v>
      </c>
      <c r="L117" s="26" t="str">
        <f>HYPERLINK("http://dx.doi.org/10.1016/j.neurobiolaging.2025.08.008","http://dx.doi.org/10.1016/j.neurobiolaging.2025.08.008")</f>
        <v>http://dx.doi.org/10.1016/j.neurobiolaging.2025.08.008</v>
      </c>
      <c r="M117" s="1" t="s">
        <v>506</v>
      </c>
      <c r="N117" s="1" t="s">
        <v>624</v>
      </c>
      <c r="O117" s="1" t="s">
        <v>34</v>
      </c>
      <c r="P117" s="1" t="s">
        <v>786</v>
      </c>
      <c r="Q117" s="8" t="s">
        <v>40</v>
      </c>
      <c r="R117" s="8" t="s">
        <v>787</v>
      </c>
    </row>
    <row r="118" spans="1:18" s="9" customFormat="1" x14ac:dyDescent="0.25">
      <c r="A118" s="4">
        <v>117</v>
      </c>
      <c r="B118" s="4">
        <v>1252</v>
      </c>
      <c r="C118" s="5" t="s">
        <v>214</v>
      </c>
      <c r="D118" s="19" t="s">
        <v>86</v>
      </c>
      <c r="E118" s="5" t="s">
        <v>17</v>
      </c>
      <c r="F118" s="6" t="s">
        <v>87</v>
      </c>
      <c r="G118" s="6"/>
      <c r="H118" s="6"/>
      <c r="I118" s="6"/>
      <c r="J118" s="5"/>
      <c r="K118" s="5"/>
      <c r="L118" s="12" t="s">
        <v>388</v>
      </c>
      <c r="M118" s="5" t="s">
        <v>507</v>
      </c>
      <c r="N118" s="5"/>
      <c r="O118" s="5"/>
      <c r="P118" s="23" t="s">
        <v>82</v>
      </c>
      <c r="Q118" s="4" t="s">
        <v>40</v>
      </c>
      <c r="R118" s="5" t="s">
        <v>788</v>
      </c>
    </row>
    <row r="119" spans="1:18" s="9" customFormat="1" x14ac:dyDescent="0.25">
      <c r="A119" s="18">
        <v>118</v>
      </c>
      <c r="B119" s="8">
        <v>1253</v>
      </c>
      <c r="C119" s="1" t="s">
        <v>215</v>
      </c>
      <c r="D119" s="20" t="s">
        <v>86</v>
      </c>
      <c r="E119" s="1" t="s">
        <v>17</v>
      </c>
      <c r="F119" s="7" t="s">
        <v>25</v>
      </c>
      <c r="G119" s="7"/>
      <c r="H119" s="1"/>
      <c r="I119" s="1"/>
      <c r="J119" s="1"/>
      <c r="K119" s="1" t="s">
        <v>331</v>
      </c>
      <c r="L119" s="26" t="str">
        <f>HYPERLINK("http://dx.doi.org/10.1039/d5qo01081k","http://dx.doi.org/10.1039/d5qo01081k")</f>
        <v>http://dx.doi.org/10.1039/d5qo01081k</v>
      </c>
      <c r="M119" s="1" t="s">
        <v>508</v>
      </c>
      <c r="N119" s="1" t="s">
        <v>625</v>
      </c>
      <c r="O119" s="1" t="s">
        <v>47</v>
      </c>
      <c r="P119" s="1" t="s">
        <v>96</v>
      </c>
      <c r="Q119" s="8" t="s">
        <v>39</v>
      </c>
      <c r="R119" s="8" t="s">
        <v>789</v>
      </c>
    </row>
    <row r="120" spans="1:18" s="9" customFormat="1" x14ac:dyDescent="0.25">
      <c r="A120" s="18">
        <v>119</v>
      </c>
      <c r="B120" s="8">
        <v>1254</v>
      </c>
      <c r="C120" s="1" t="s">
        <v>216</v>
      </c>
      <c r="D120" s="20" t="s">
        <v>86</v>
      </c>
      <c r="E120" s="1" t="s">
        <v>17</v>
      </c>
      <c r="F120" s="7" t="s">
        <v>52</v>
      </c>
      <c r="G120" s="7" t="s">
        <v>26</v>
      </c>
      <c r="H120" s="7" t="s">
        <v>87</v>
      </c>
      <c r="I120" s="1"/>
      <c r="J120" s="1"/>
      <c r="K120" s="1" t="s">
        <v>332</v>
      </c>
      <c r="L120" s="26" t="str">
        <f>HYPERLINK("http://dx.doi.org/10.7717/peerj.19758","http://dx.doi.org/10.7717/peerj.19758")</f>
        <v>http://dx.doi.org/10.7717/peerj.19758</v>
      </c>
      <c r="M120" s="1" t="s">
        <v>509</v>
      </c>
      <c r="N120" s="1" t="s">
        <v>626</v>
      </c>
      <c r="O120" s="1" t="s">
        <v>35</v>
      </c>
      <c r="P120" s="1" t="s">
        <v>56</v>
      </c>
      <c r="Q120" s="8" t="s">
        <v>40</v>
      </c>
      <c r="R120" s="8" t="s">
        <v>790</v>
      </c>
    </row>
    <row r="121" spans="1:18" x14ac:dyDescent="0.25">
      <c r="A121" s="18">
        <v>120</v>
      </c>
      <c r="B121" s="8">
        <v>1255</v>
      </c>
      <c r="C121" s="1" t="s">
        <v>217</v>
      </c>
      <c r="D121" s="20" t="s">
        <v>86</v>
      </c>
      <c r="E121" s="1" t="s">
        <v>17</v>
      </c>
      <c r="F121" s="7" t="s">
        <v>53</v>
      </c>
      <c r="G121" s="7"/>
      <c r="H121" s="1"/>
      <c r="I121" s="1"/>
      <c r="J121" s="1"/>
      <c r="K121" s="1" t="s">
        <v>333</v>
      </c>
      <c r="L121" s="26" t="str">
        <f>HYPERLINK("http://dx.doi.org/10.3390/ph18081116","http://dx.doi.org/10.3390/ph18081116")</f>
        <v>http://dx.doi.org/10.3390/ph18081116</v>
      </c>
      <c r="M121" s="1" t="s">
        <v>510</v>
      </c>
      <c r="N121" s="1" t="s">
        <v>627</v>
      </c>
      <c r="O121" s="1" t="s">
        <v>35</v>
      </c>
      <c r="P121" s="1" t="s">
        <v>83</v>
      </c>
      <c r="Q121" s="8" t="s">
        <v>39</v>
      </c>
      <c r="R121" s="8" t="s">
        <v>791</v>
      </c>
    </row>
    <row r="122" spans="1:18" x14ac:dyDescent="0.25">
      <c r="A122" s="4">
        <v>121</v>
      </c>
      <c r="B122" s="4">
        <v>1256</v>
      </c>
      <c r="C122" s="5" t="s">
        <v>218</v>
      </c>
      <c r="D122" s="4" t="s">
        <v>86</v>
      </c>
      <c r="E122" s="5" t="s">
        <v>17</v>
      </c>
      <c r="F122" s="6" t="s">
        <v>19</v>
      </c>
      <c r="G122" s="6"/>
      <c r="H122" s="6"/>
      <c r="I122" s="6"/>
      <c r="J122" s="5"/>
      <c r="K122" s="5" t="s">
        <v>334</v>
      </c>
      <c r="L122" s="12" t="s">
        <v>389</v>
      </c>
      <c r="M122" s="5" t="s">
        <v>511</v>
      </c>
      <c r="N122" s="5"/>
      <c r="O122" s="5"/>
      <c r="P122" s="23" t="s">
        <v>792</v>
      </c>
      <c r="Q122" s="4" t="s">
        <v>38</v>
      </c>
      <c r="R122" s="5" t="s">
        <v>793</v>
      </c>
    </row>
    <row r="123" spans="1:18" x14ac:dyDescent="0.25">
      <c r="A123" s="18">
        <v>122</v>
      </c>
      <c r="B123" s="8">
        <v>1257</v>
      </c>
      <c r="C123" s="1" t="s">
        <v>219</v>
      </c>
      <c r="D123" s="20" t="s">
        <v>86</v>
      </c>
      <c r="E123" s="1" t="s">
        <v>17</v>
      </c>
      <c r="F123" s="7" t="s">
        <v>25</v>
      </c>
      <c r="G123" s="7"/>
      <c r="H123" s="1"/>
      <c r="I123" s="1"/>
      <c r="J123" s="1"/>
      <c r="K123" s="1" t="s">
        <v>335</v>
      </c>
      <c r="L123" s="26" t="str">
        <f>HYPERLINK("http://dx.doi.org/10.1088/1402-4896/ae04ae","http://dx.doi.org/10.1088/1402-4896/ae04ae")</f>
        <v>http://dx.doi.org/10.1088/1402-4896/ae04ae</v>
      </c>
      <c r="M123" s="1" t="s">
        <v>512</v>
      </c>
      <c r="N123" s="1" t="s">
        <v>628</v>
      </c>
      <c r="O123" s="1" t="s">
        <v>34</v>
      </c>
      <c r="P123" s="1" t="s">
        <v>49</v>
      </c>
      <c r="Q123" s="8" t="s">
        <v>40</v>
      </c>
      <c r="R123" s="8" t="s">
        <v>794</v>
      </c>
    </row>
    <row r="124" spans="1:18" x14ac:dyDescent="0.25">
      <c r="A124" s="18">
        <v>123</v>
      </c>
      <c r="B124" s="8">
        <v>1258</v>
      </c>
      <c r="C124" s="1" t="s">
        <v>220</v>
      </c>
      <c r="D124" s="20" t="s">
        <v>86</v>
      </c>
      <c r="E124" s="1" t="s">
        <v>17</v>
      </c>
      <c r="F124" s="7" t="s">
        <v>19</v>
      </c>
      <c r="G124" s="7" t="s">
        <v>25</v>
      </c>
      <c r="H124" s="1"/>
      <c r="I124" s="1"/>
      <c r="J124" s="1"/>
      <c r="K124" s="1" t="s">
        <v>336</v>
      </c>
      <c r="L124" s="26" t="str">
        <f>HYPERLINK("http://dx.doi.org/10.1103/zx6t-29hf","http://dx.doi.org/10.1103/zx6t-29hf")</f>
        <v>http://dx.doi.org/10.1103/zx6t-29hf</v>
      </c>
      <c r="M124" s="1" t="s">
        <v>513</v>
      </c>
      <c r="N124" s="1" t="s">
        <v>629</v>
      </c>
      <c r="O124" s="1" t="s">
        <v>47</v>
      </c>
      <c r="P124" s="1" t="s">
        <v>68</v>
      </c>
      <c r="Q124" s="8" t="s">
        <v>39</v>
      </c>
      <c r="R124" s="8" t="s">
        <v>795</v>
      </c>
    </row>
    <row r="125" spans="1:18" s="9" customFormat="1" x14ac:dyDescent="0.25">
      <c r="A125" s="18">
        <v>124</v>
      </c>
      <c r="B125" s="8">
        <v>1259</v>
      </c>
      <c r="C125" s="1" t="s">
        <v>221</v>
      </c>
      <c r="D125" s="20" t="s">
        <v>86</v>
      </c>
      <c r="E125" s="1" t="s">
        <v>17</v>
      </c>
      <c r="F125" s="7" t="s">
        <v>19</v>
      </c>
      <c r="G125" s="7"/>
      <c r="H125" s="1"/>
      <c r="I125" s="1"/>
      <c r="J125" s="1"/>
      <c r="K125" s="1" t="s">
        <v>337</v>
      </c>
      <c r="L125" s="26" t="str">
        <f>HYPERLINK("http://dx.doi.org/10.1103/dphz-kpwk","http://dx.doi.org/10.1103/dphz-kpwk")</f>
        <v>http://dx.doi.org/10.1103/dphz-kpwk</v>
      </c>
      <c r="M125" s="1" t="s">
        <v>514</v>
      </c>
      <c r="N125" s="1" t="s">
        <v>630</v>
      </c>
      <c r="O125" s="1" t="s">
        <v>44</v>
      </c>
      <c r="P125" s="1" t="s">
        <v>796</v>
      </c>
      <c r="Q125" s="8" t="s">
        <v>39</v>
      </c>
      <c r="R125" s="8" t="s">
        <v>797</v>
      </c>
    </row>
    <row r="126" spans="1:18" s="9" customFormat="1" x14ac:dyDescent="0.25">
      <c r="A126" s="18">
        <v>125</v>
      </c>
      <c r="B126" s="8">
        <v>1260</v>
      </c>
      <c r="C126" s="1" t="s">
        <v>222</v>
      </c>
      <c r="D126" s="20" t="s">
        <v>86</v>
      </c>
      <c r="E126" s="1" t="s">
        <v>17</v>
      </c>
      <c r="F126" s="7" t="s">
        <v>19</v>
      </c>
      <c r="G126" s="7"/>
      <c r="H126" s="1"/>
      <c r="I126" s="1"/>
      <c r="J126" s="1"/>
      <c r="K126" s="1" t="s">
        <v>338</v>
      </c>
      <c r="L126" s="26" t="str">
        <f>HYPERLINK("http://dx.doi.org/10.1103/b9x4-hnqn","http://dx.doi.org/10.1103/b9x4-hnqn")</f>
        <v>http://dx.doi.org/10.1103/b9x4-hnqn</v>
      </c>
      <c r="M126" s="1" t="s">
        <v>515</v>
      </c>
      <c r="N126" s="1" t="s">
        <v>631</v>
      </c>
      <c r="O126" s="1" t="s">
        <v>34</v>
      </c>
      <c r="P126" s="1" t="s">
        <v>796</v>
      </c>
      <c r="Q126" s="8" t="s">
        <v>39</v>
      </c>
      <c r="R126" s="8" t="s">
        <v>797</v>
      </c>
    </row>
    <row r="127" spans="1:18" x14ac:dyDescent="0.25">
      <c r="A127" s="18">
        <v>126</v>
      </c>
      <c r="B127" s="8">
        <v>1261</v>
      </c>
      <c r="C127" s="1" t="s">
        <v>223</v>
      </c>
      <c r="D127" s="20" t="s">
        <v>86</v>
      </c>
      <c r="E127" s="1" t="s">
        <v>18</v>
      </c>
      <c r="F127" s="7" t="s">
        <v>19</v>
      </c>
      <c r="G127" s="7"/>
      <c r="H127" s="1"/>
      <c r="I127" s="1"/>
      <c r="J127" s="1"/>
      <c r="K127" s="1" t="s">
        <v>339</v>
      </c>
      <c r="L127" s="26" t="str">
        <f>HYPERLINK("http://dx.doi.org/10.1016/j.physrep.2025.08.002","http://dx.doi.org/10.1016/j.physrep.2025.08.002")</f>
        <v>http://dx.doi.org/10.1016/j.physrep.2025.08.002</v>
      </c>
      <c r="M127" s="1" t="s">
        <v>516</v>
      </c>
      <c r="N127" s="1" t="s">
        <v>632</v>
      </c>
      <c r="O127" s="1" t="s">
        <v>47</v>
      </c>
      <c r="P127" s="1" t="s">
        <v>49</v>
      </c>
      <c r="Q127" s="8" t="s">
        <v>39</v>
      </c>
      <c r="R127" s="8" t="s">
        <v>798</v>
      </c>
    </row>
    <row r="128" spans="1:18" x14ac:dyDescent="0.25">
      <c r="A128" s="18">
        <v>127</v>
      </c>
      <c r="B128" s="8">
        <v>1262</v>
      </c>
      <c r="C128" s="1" t="s">
        <v>224</v>
      </c>
      <c r="D128" s="20" t="s">
        <v>86</v>
      </c>
      <c r="E128" s="1" t="s">
        <v>17</v>
      </c>
      <c r="F128" s="7" t="s">
        <v>26</v>
      </c>
      <c r="G128" s="7"/>
      <c r="H128" s="1"/>
      <c r="I128" s="1"/>
      <c r="J128" s="1"/>
      <c r="K128" s="1" t="s">
        <v>340</v>
      </c>
      <c r="L128" s="26" t="str">
        <f>HYPERLINK("http://dx.doi.org/10.1094/PHYTOFR-05-25-0046-A","http://dx.doi.org/10.1094/PHYTOFR-05-25-0046-A")</f>
        <v>http://dx.doi.org/10.1094/PHYTOFR-05-25-0046-A</v>
      </c>
      <c r="M128" s="1" t="s">
        <v>517</v>
      </c>
      <c r="N128" s="1" t="s">
        <v>633</v>
      </c>
      <c r="O128" s="1" t="s">
        <v>35</v>
      </c>
      <c r="P128" s="1" t="s">
        <v>75</v>
      </c>
      <c r="Q128" s="8" t="s">
        <v>38</v>
      </c>
      <c r="R128" s="8" t="s">
        <v>799</v>
      </c>
    </row>
    <row r="129" spans="1:18" x14ac:dyDescent="0.25">
      <c r="A129" s="18">
        <v>128</v>
      </c>
      <c r="B129" s="8">
        <v>1263</v>
      </c>
      <c r="C129" s="1" t="s">
        <v>225</v>
      </c>
      <c r="D129" s="20" t="s">
        <v>86</v>
      </c>
      <c r="E129" s="1" t="s">
        <v>17</v>
      </c>
      <c r="F129" s="7" t="s">
        <v>48</v>
      </c>
      <c r="G129" s="7"/>
      <c r="H129" s="1"/>
      <c r="I129" s="1"/>
      <c r="J129" s="1"/>
      <c r="K129" s="1" t="s">
        <v>341</v>
      </c>
      <c r="L129" s="26" t="str">
        <f>HYPERLINK("http://dx.doi.org/10.3390/plants14172708","http://dx.doi.org/10.3390/plants14172708")</f>
        <v>http://dx.doi.org/10.3390/plants14172708</v>
      </c>
      <c r="M129" s="1" t="s">
        <v>518</v>
      </c>
      <c r="N129" s="1" t="s">
        <v>634</v>
      </c>
      <c r="O129" s="1" t="s">
        <v>35</v>
      </c>
      <c r="P129" s="1" t="s">
        <v>75</v>
      </c>
      <c r="Q129" s="8" t="s">
        <v>39</v>
      </c>
      <c r="R129" s="8" t="s">
        <v>800</v>
      </c>
    </row>
    <row r="130" spans="1:18" x14ac:dyDescent="0.25">
      <c r="A130" s="18">
        <v>129</v>
      </c>
      <c r="B130" s="8">
        <v>1264</v>
      </c>
      <c r="C130" s="1" t="s">
        <v>226</v>
      </c>
      <c r="D130" s="20" t="s">
        <v>86</v>
      </c>
      <c r="E130" s="1" t="s">
        <v>17</v>
      </c>
      <c r="F130" s="7" t="s">
        <v>19</v>
      </c>
      <c r="G130" s="7"/>
      <c r="H130" s="1"/>
      <c r="I130" s="1"/>
      <c r="J130" s="1"/>
      <c r="K130" s="1" t="s">
        <v>34</v>
      </c>
      <c r="L130" s="26" t="str">
        <f>HYPERLINK("http://dx.doi.org/10.1007/s11468-024-02707-5","http://dx.doi.org/10.1007/s11468-024-02707-5")</f>
        <v>http://dx.doi.org/10.1007/s11468-024-02707-5</v>
      </c>
      <c r="M130" s="1" t="s">
        <v>519</v>
      </c>
      <c r="N130" s="1" t="s">
        <v>635</v>
      </c>
      <c r="O130" s="1" t="s">
        <v>47</v>
      </c>
      <c r="P130" s="1" t="s">
        <v>801</v>
      </c>
      <c r="Q130" s="8" t="s">
        <v>40</v>
      </c>
      <c r="R130" s="8" t="s">
        <v>802</v>
      </c>
    </row>
    <row r="131" spans="1:18" x14ac:dyDescent="0.25">
      <c r="A131" s="18">
        <v>130</v>
      </c>
      <c r="B131" s="8">
        <v>1265</v>
      </c>
      <c r="C131" s="1" t="s">
        <v>227</v>
      </c>
      <c r="D131" s="20" t="s">
        <v>86</v>
      </c>
      <c r="E131" s="1" t="s">
        <v>17</v>
      </c>
      <c r="F131" s="7" t="s">
        <v>80</v>
      </c>
      <c r="G131" s="7"/>
      <c r="H131" s="1"/>
      <c r="I131" s="1"/>
      <c r="J131" s="1"/>
      <c r="K131" s="1" t="s">
        <v>34</v>
      </c>
      <c r="L131" s="26" t="str">
        <f>HYPERLINK("http://dx.doi.org/10.1371/journal.pone.0330422","http://dx.doi.org/10.1371/journal.pone.0330422")</f>
        <v>http://dx.doi.org/10.1371/journal.pone.0330422</v>
      </c>
      <c r="M131" s="1" t="s">
        <v>520</v>
      </c>
      <c r="N131" s="1" t="s">
        <v>636</v>
      </c>
      <c r="O131" s="1" t="s">
        <v>35</v>
      </c>
      <c r="P131" s="1" t="s">
        <v>56</v>
      </c>
      <c r="Q131" s="8" t="s">
        <v>40</v>
      </c>
      <c r="R131" s="8" t="s">
        <v>803</v>
      </c>
    </row>
    <row r="132" spans="1:18" x14ac:dyDescent="0.25">
      <c r="A132" s="18">
        <v>131</v>
      </c>
      <c r="B132" s="8">
        <v>1266</v>
      </c>
      <c r="C132" s="1" t="s">
        <v>228</v>
      </c>
      <c r="D132" s="20" t="s">
        <v>86</v>
      </c>
      <c r="E132" s="1" t="s">
        <v>17</v>
      </c>
      <c r="F132" s="7" t="s">
        <v>31</v>
      </c>
      <c r="G132" s="7"/>
      <c r="H132" s="1"/>
      <c r="I132" s="1"/>
      <c r="J132" s="1"/>
      <c r="K132" s="1" t="s">
        <v>342</v>
      </c>
      <c r="L132" s="26" t="str">
        <f>HYPERLINK("http://dx.doi.org/10.1371/journal.pone.0319240","http://dx.doi.org/10.1371/journal.pone.0319240")</f>
        <v>http://dx.doi.org/10.1371/journal.pone.0319240</v>
      </c>
      <c r="M132" s="1" t="s">
        <v>521</v>
      </c>
      <c r="N132" s="1" t="s">
        <v>637</v>
      </c>
      <c r="O132" s="1" t="s">
        <v>34</v>
      </c>
      <c r="P132" s="1" t="s">
        <v>56</v>
      </c>
      <c r="Q132" s="8" t="s">
        <v>40</v>
      </c>
      <c r="R132" s="8" t="s">
        <v>803</v>
      </c>
    </row>
    <row r="133" spans="1:18" x14ac:dyDescent="0.25">
      <c r="A133" s="18">
        <v>132</v>
      </c>
      <c r="B133" s="8">
        <v>1267</v>
      </c>
      <c r="C133" s="1" t="s">
        <v>229</v>
      </c>
      <c r="D133" s="20" t="s">
        <v>86</v>
      </c>
      <c r="E133" s="1" t="s">
        <v>17</v>
      </c>
      <c r="F133" s="7" t="s">
        <v>22</v>
      </c>
      <c r="G133" s="7"/>
      <c r="H133" s="1"/>
      <c r="I133" s="1"/>
      <c r="J133" s="1"/>
      <c r="K133" s="1" t="s">
        <v>343</v>
      </c>
      <c r="L133" s="26" t="str">
        <f>HYPERLINK("http://dx.doi.org/10.3390/polym17172379","http://dx.doi.org/10.3390/polym17172379")</f>
        <v>http://dx.doi.org/10.3390/polym17172379</v>
      </c>
      <c r="M133" s="1" t="s">
        <v>522</v>
      </c>
      <c r="N133" s="1" t="s">
        <v>638</v>
      </c>
      <c r="O133" s="1" t="s">
        <v>35</v>
      </c>
      <c r="P133" s="1" t="s">
        <v>804</v>
      </c>
      <c r="Q133" s="8" t="s">
        <v>39</v>
      </c>
      <c r="R133" s="8" t="s">
        <v>805</v>
      </c>
    </row>
    <row r="134" spans="1:18" x14ac:dyDescent="0.25">
      <c r="A134" s="18">
        <v>133</v>
      </c>
      <c r="B134" s="8">
        <v>1268</v>
      </c>
      <c r="C134" s="1" t="s">
        <v>230</v>
      </c>
      <c r="D134" s="20" t="s">
        <v>86</v>
      </c>
      <c r="E134" s="1" t="s">
        <v>17</v>
      </c>
      <c r="F134" s="7" t="s">
        <v>45</v>
      </c>
      <c r="G134" s="7"/>
      <c r="H134" s="1"/>
      <c r="I134" s="1"/>
      <c r="J134" s="1"/>
      <c r="K134" s="1" t="s">
        <v>344</v>
      </c>
      <c r="L134" s="26" t="str">
        <f>HYPERLINK("http://dx.doi.org/10.1515/rose-2025-2018","http://dx.doi.org/10.1515/rose-2025-2018")</f>
        <v>http://dx.doi.org/10.1515/rose-2025-2018</v>
      </c>
      <c r="M134" s="1" t="s">
        <v>523</v>
      </c>
      <c r="N134" s="1" t="s">
        <v>639</v>
      </c>
      <c r="O134" s="1" t="s">
        <v>34</v>
      </c>
      <c r="P134" s="1" t="s">
        <v>806</v>
      </c>
      <c r="Q134" s="8" t="s">
        <v>36</v>
      </c>
      <c r="R134" s="8" t="s">
        <v>807</v>
      </c>
    </row>
    <row r="135" spans="1:18" x14ac:dyDescent="0.25">
      <c r="A135" s="8">
        <v>134</v>
      </c>
      <c r="B135" s="8">
        <v>1269</v>
      </c>
      <c r="C135" s="1" t="s">
        <v>231</v>
      </c>
      <c r="D135" s="20" t="s">
        <v>86</v>
      </c>
      <c r="E135" s="1" t="s">
        <v>17</v>
      </c>
      <c r="F135" s="7" t="s">
        <v>88</v>
      </c>
      <c r="G135" s="7"/>
      <c r="H135" s="1"/>
      <c r="I135" s="1"/>
      <c r="J135" s="1"/>
      <c r="K135" s="1" t="s">
        <v>34</v>
      </c>
      <c r="L135" s="26" t="str">
        <f>HYPERLINK("http://dx.doi.org/10.18257/raccefyn.3225","http://dx.doi.org/10.18257/raccefyn.3225")</f>
        <v>http://dx.doi.org/10.18257/raccefyn.3225</v>
      </c>
      <c r="M135" s="1" t="s">
        <v>524</v>
      </c>
      <c r="N135" s="1" t="s">
        <v>640</v>
      </c>
      <c r="O135" s="1" t="s">
        <v>35</v>
      </c>
      <c r="P135" s="1" t="s">
        <v>808</v>
      </c>
      <c r="Q135" s="8" t="s">
        <v>38</v>
      </c>
      <c r="R135" s="8" t="s">
        <v>809</v>
      </c>
    </row>
    <row r="136" spans="1:18" x14ac:dyDescent="0.25">
      <c r="A136" s="8">
        <v>135</v>
      </c>
      <c r="B136" s="8">
        <v>1270</v>
      </c>
      <c r="C136" s="1" t="s">
        <v>232</v>
      </c>
      <c r="D136" s="20" t="s">
        <v>86</v>
      </c>
      <c r="E136" s="1" t="s">
        <v>17</v>
      </c>
      <c r="F136" s="7" t="s">
        <v>88</v>
      </c>
      <c r="G136" s="7"/>
      <c r="H136" s="1"/>
      <c r="I136" s="1"/>
      <c r="J136" s="1"/>
      <c r="K136" s="1" t="s">
        <v>345</v>
      </c>
      <c r="L136" s="26" t="str">
        <f>HYPERLINK("http://dx.doi.org/10.1039/d5ra03970c","http://dx.doi.org/10.1039/d5ra03970c")</f>
        <v>http://dx.doi.org/10.1039/d5ra03970c</v>
      </c>
      <c r="M136" s="1" t="s">
        <v>525</v>
      </c>
      <c r="N136" s="1" t="s">
        <v>641</v>
      </c>
      <c r="O136" s="1" t="s">
        <v>35</v>
      </c>
      <c r="P136" s="1" t="s">
        <v>50</v>
      </c>
      <c r="Q136" s="8" t="s">
        <v>40</v>
      </c>
      <c r="R136" s="8" t="s">
        <v>810</v>
      </c>
    </row>
    <row r="137" spans="1:18" x14ac:dyDescent="0.25">
      <c r="A137" s="8">
        <v>136</v>
      </c>
      <c r="B137" s="8">
        <v>1271</v>
      </c>
      <c r="C137" s="1" t="s">
        <v>233</v>
      </c>
      <c r="D137" s="20" t="s">
        <v>86</v>
      </c>
      <c r="E137" s="1" t="s">
        <v>17</v>
      </c>
      <c r="F137" s="7" t="s">
        <v>25</v>
      </c>
      <c r="G137" s="7"/>
      <c r="H137" s="1"/>
      <c r="I137" s="1"/>
      <c r="J137" s="1"/>
      <c r="K137" s="1" t="s">
        <v>346</v>
      </c>
      <c r="L137" s="26" t="str">
        <f>HYPERLINK("http://dx.doi.org/10.1039/d4mr00072b","http://dx.doi.org/10.1039/d4mr00072b")</f>
        <v>http://dx.doi.org/10.1039/d4mr00072b</v>
      </c>
      <c r="M137" s="1" t="s">
        <v>526</v>
      </c>
      <c r="N137" s="1" t="s">
        <v>642</v>
      </c>
      <c r="O137" s="1" t="s">
        <v>35</v>
      </c>
      <c r="P137" s="1" t="s">
        <v>50</v>
      </c>
      <c r="Q137" s="8" t="s">
        <v>37</v>
      </c>
      <c r="R137" s="8"/>
    </row>
    <row r="138" spans="1:18" x14ac:dyDescent="0.25">
      <c r="A138" s="4">
        <v>137</v>
      </c>
      <c r="B138" s="4">
        <v>1272</v>
      </c>
      <c r="C138" s="5" t="s">
        <v>234</v>
      </c>
      <c r="D138" s="19" t="s">
        <v>86</v>
      </c>
      <c r="E138" s="5" t="s">
        <v>98</v>
      </c>
      <c r="F138" s="6" t="s">
        <v>19</v>
      </c>
      <c r="G138" s="6"/>
      <c r="H138" s="6"/>
      <c r="I138" s="6"/>
      <c r="J138" s="5"/>
      <c r="K138" s="5" t="s">
        <v>347</v>
      </c>
      <c r="L138" s="12" t="s">
        <v>390</v>
      </c>
      <c r="M138" s="5" t="s">
        <v>527</v>
      </c>
      <c r="N138" s="5"/>
      <c r="O138" s="5"/>
      <c r="P138" s="5"/>
      <c r="Q138" s="4" t="s">
        <v>37</v>
      </c>
      <c r="R138" s="5"/>
    </row>
    <row r="139" spans="1:18" s="9" customFormat="1" x14ac:dyDescent="0.25">
      <c r="A139" s="4">
        <v>138</v>
      </c>
      <c r="B139" s="4">
        <v>1273</v>
      </c>
      <c r="C139" s="5" t="s">
        <v>235</v>
      </c>
      <c r="D139" s="19" t="s">
        <v>86</v>
      </c>
      <c r="E139" s="5" t="s">
        <v>98</v>
      </c>
      <c r="F139" s="6" t="s">
        <v>19</v>
      </c>
      <c r="G139" s="6"/>
      <c r="H139" s="6"/>
      <c r="I139" s="6"/>
      <c r="J139" s="5"/>
      <c r="K139" s="5" t="s">
        <v>348</v>
      </c>
      <c r="L139" s="12" t="s">
        <v>391</v>
      </c>
      <c r="M139" s="5" t="s">
        <v>528</v>
      </c>
      <c r="N139" s="5"/>
      <c r="O139" s="5"/>
      <c r="P139" s="5"/>
      <c r="Q139" s="4" t="s">
        <v>37</v>
      </c>
      <c r="R139" s="5"/>
    </row>
    <row r="140" spans="1:18" x14ac:dyDescent="0.25">
      <c r="A140" s="4">
        <v>139</v>
      </c>
      <c r="B140" s="4">
        <v>1274</v>
      </c>
      <c r="C140" s="5" t="s">
        <v>236</v>
      </c>
      <c r="D140" s="19" t="s">
        <v>86</v>
      </c>
      <c r="E140" s="5" t="s">
        <v>98</v>
      </c>
      <c r="F140" s="6" t="s">
        <v>19</v>
      </c>
      <c r="G140" s="6"/>
      <c r="H140" s="6"/>
      <c r="I140" s="6"/>
      <c r="J140" s="5"/>
      <c r="K140" s="5" t="s">
        <v>349</v>
      </c>
      <c r="L140" s="12" t="s">
        <v>392</v>
      </c>
      <c r="M140" s="5" t="s">
        <v>529</v>
      </c>
      <c r="N140" s="5"/>
      <c r="O140" s="5"/>
      <c r="P140" s="5"/>
      <c r="Q140" s="4" t="s">
        <v>37</v>
      </c>
      <c r="R140" s="5"/>
    </row>
    <row r="141" spans="1:18" s="9" customFormat="1" x14ac:dyDescent="0.25">
      <c r="A141" s="4">
        <v>140</v>
      </c>
      <c r="B141" s="4">
        <v>1275</v>
      </c>
      <c r="C141" s="5" t="s">
        <v>237</v>
      </c>
      <c r="D141" s="19" t="s">
        <v>86</v>
      </c>
      <c r="E141" s="5" t="s">
        <v>98</v>
      </c>
      <c r="F141" s="6" t="s">
        <v>19</v>
      </c>
      <c r="G141" s="6"/>
      <c r="H141" s="6"/>
      <c r="I141" s="6"/>
      <c r="J141" s="5"/>
      <c r="K141" s="5" t="s">
        <v>321</v>
      </c>
      <c r="L141" s="12" t="s">
        <v>393</v>
      </c>
      <c r="M141" s="5" t="s">
        <v>530</v>
      </c>
      <c r="N141" s="5"/>
      <c r="O141" s="5"/>
      <c r="P141" s="5"/>
      <c r="Q141" s="4" t="s">
        <v>37</v>
      </c>
      <c r="R141" s="5"/>
    </row>
    <row r="142" spans="1:18" x14ac:dyDescent="0.25">
      <c r="A142" s="4">
        <v>141</v>
      </c>
      <c r="B142" s="4">
        <v>1276</v>
      </c>
      <c r="C142" s="5" t="s">
        <v>238</v>
      </c>
      <c r="D142" s="4" t="s">
        <v>86</v>
      </c>
      <c r="E142" s="5" t="s">
        <v>18</v>
      </c>
      <c r="F142" s="6" t="s">
        <v>53</v>
      </c>
      <c r="G142" s="6"/>
      <c r="H142" s="6"/>
      <c r="I142" s="6"/>
      <c r="J142" s="5"/>
      <c r="K142" s="5" t="s">
        <v>350</v>
      </c>
      <c r="L142" s="12" t="s">
        <v>394</v>
      </c>
      <c r="M142" s="5" t="s">
        <v>531</v>
      </c>
      <c r="N142" s="5"/>
      <c r="O142" s="5"/>
      <c r="P142" s="5" t="s">
        <v>811</v>
      </c>
      <c r="Q142" s="4" t="s">
        <v>40</v>
      </c>
      <c r="R142" s="5" t="s">
        <v>812</v>
      </c>
    </row>
    <row r="143" spans="1:18" s="9" customFormat="1" x14ac:dyDescent="0.25">
      <c r="A143" s="18">
        <v>142</v>
      </c>
      <c r="B143" s="8">
        <v>1277</v>
      </c>
      <c r="C143" s="1" t="s">
        <v>239</v>
      </c>
      <c r="D143" s="20" t="s">
        <v>86</v>
      </c>
      <c r="E143" s="1" t="s">
        <v>17</v>
      </c>
      <c r="F143" s="7" t="s">
        <v>25</v>
      </c>
      <c r="G143" s="7" t="s">
        <v>19</v>
      </c>
      <c r="H143" s="1"/>
      <c r="I143" s="1"/>
      <c r="J143" s="1"/>
      <c r="K143" s="1" t="s">
        <v>351</v>
      </c>
      <c r="L143" s="26" t="str">
        <f>HYPERLINK("http://dx.doi.org/10.1039/d5sm00259a","http://dx.doi.org/10.1039/d5sm00259a")</f>
        <v>http://dx.doi.org/10.1039/d5sm00259a</v>
      </c>
      <c r="M143" s="1" t="s">
        <v>532</v>
      </c>
      <c r="N143" s="1" t="s">
        <v>643</v>
      </c>
      <c r="O143" s="1" t="s">
        <v>34</v>
      </c>
      <c r="P143" s="1" t="s">
        <v>813</v>
      </c>
      <c r="Q143" s="8" t="s">
        <v>40</v>
      </c>
      <c r="R143" s="8" t="s">
        <v>814</v>
      </c>
    </row>
    <row r="144" spans="1:18" x14ac:dyDescent="0.25">
      <c r="A144" s="8">
        <v>143</v>
      </c>
      <c r="B144" s="8">
        <v>1278</v>
      </c>
      <c r="C144" s="1" t="s">
        <v>240</v>
      </c>
      <c r="D144" s="20" t="s">
        <v>86</v>
      </c>
      <c r="E144" s="1" t="s">
        <v>17</v>
      </c>
      <c r="F144" s="7" t="s">
        <v>32</v>
      </c>
      <c r="G144" s="7"/>
      <c r="H144" s="1"/>
      <c r="I144" s="1"/>
      <c r="J144" s="1"/>
      <c r="K144" s="1" t="s">
        <v>352</v>
      </c>
      <c r="L144" s="26" t="str">
        <f>HYPERLINK("http://dx.doi.org/10.1177/15330338251333994","http://dx.doi.org/10.1177/15330338251333994")</f>
        <v>http://dx.doi.org/10.1177/15330338251333994</v>
      </c>
      <c r="M144" s="1" t="s">
        <v>533</v>
      </c>
      <c r="N144" s="1" t="s">
        <v>644</v>
      </c>
      <c r="O144" s="1" t="s">
        <v>35</v>
      </c>
      <c r="P144" s="1" t="s">
        <v>79</v>
      </c>
      <c r="Q144" s="8" t="s">
        <v>38</v>
      </c>
      <c r="R144" s="8" t="s">
        <v>815</v>
      </c>
    </row>
    <row r="145" spans="1:18" x14ac:dyDescent="0.25">
      <c r="A145" s="8">
        <v>144</v>
      </c>
      <c r="B145" s="8">
        <v>1279</v>
      </c>
      <c r="C145" s="1" t="s">
        <v>241</v>
      </c>
      <c r="D145" s="20" t="s">
        <v>86</v>
      </c>
      <c r="E145" s="1" t="s">
        <v>17</v>
      </c>
      <c r="F145" s="7" t="s">
        <v>24</v>
      </c>
      <c r="G145" s="7"/>
      <c r="H145" s="1"/>
      <c r="I145" s="1"/>
      <c r="J145" s="1"/>
      <c r="K145" s="1" t="s">
        <v>353</v>
      </c>
      <c r="L145" s="26" t="str">
        <f>HYPERLINK("http://dx.doi.org/10.1080/21688370.2024.2398875","http://dx.doi.org/10.1080/21688370.2024.2398875")</f>
        <v>http://dx.doi.org/10.1080/21688370.2024.2398875</v>
      </c>
      <c r="M145" s="1" t="s">
        <v>534</v>
      </c>
      <c r="N145" s="1" t="s">
        <v>645</v>
      </c>
      <c r="O145" s="1" t="s">
        <v>47</v>
      </c>
      <c r="P145" s="1" t="s">
        <v>91</v>
      </c>
      <c r="Q145" s="8" t="s">
        <v>38</v>
      </c>
      <c r="R145" s="8" t="s">
        <v>816</v>
      </c>
    </row>
    <row r="146" spans="1:18" x14ac:dyDescent="0.25">
      <c r="A146" s="18">
        <v>145</v>
      </c>
      <c r="B146" s="8">
        <v>1280</v>
      </c>
      <c r="C146" s="1" t="s">
        <v>242</v>
      </c>
      <c r="D146" s="20" t="s">
        <v>86</v>
      </c>
      <c r="E146" s="1" t="s">
        <v>17</v>
      </c>
      <c r="F146" s="7" t="s">
        <v>54</v>
      </c>
      <c r="G146" s="7" t="s">
        <v>30</v>
      </c>
      <c r="H146" s="1"/>
      <c r="I146" s="1"/>
      <c r="J146" s="1"/>
      <c r="K146" s="1" t="s">
        <v>354</v>
      </c>
      <c r="L146" s="26" t="str">
        <f>HYPERLINK("http://dx.doi.org/10.1080/15376516.2025.2524749","http://dx.doi.org/10.1080/15376516.2025.2524749")</f>
        <v>http://dx.doi.org/10.1080/15376516.2025.2524749</v>
      </c>
      <c r="M146" s="1" t="s">
        <v>535</v>
      </c>
      <c r="N146" s="1" t="s">
        <v>646</v>
      </c>
      <c r="O146" s="1" t="s">
        <v>34</v>
      </c>
      <c r="P146" s="1" t="s">
        <v>84</v>
      </c>
      <c r="Q146" s="8" t="s">
        <v>38</v>
      </c>
      <c r="R146" s="8" t="s">
        <v>817</v>
      </c>
    </row>
    <row r="147" spans="1:18" x14ac:dyDescent="0.25">
      <c r="A147" s="4">
        <v>146</v>
      </c>
      <c r="B147" s="4">
        <v>1281</v>
      </c>
      <c r="C147" s="5" t="s">
        <v>243</v>
      </c>
      <c r="D147" s="19" t="s">
        <v>86</v>
      </c>
      <c r="E147" s="5" t="s">
        <v>17</v>
      </c>
      <c r="F147" s="6" t="s">
        <v>32</v>
      </c>
      <c r="G147" s="6"/>
      <c r="H147" s="6"/>
      <c r="I147" s="6"/>
      <c r="J147" s="5"/>
      <c r="K147" s="5" t="s">
        <v>355</v>
      </c>
      <c r="L147" s="12" t="s">
        <v>395</v>
      </c>
      <c r="M147" s="5" t="s">
        <v>536</v>
      </c>
      <c r="N147" s="5"/>
      <c r="O147" s="5"/>
      <c r="P147" s="5"/>
      <c r="Q147" s="4" t="s">
        <v>37</v>
      </c>
      <c r="R147" s="5"/>
    </row>
    <row r="148" spans="1:18" x14ac:dyDescent="0.25">
      <c r="A148" s="18">
        <v>147</v>
      </c>
      <c r="B148" s="8">
        <v>1282</v>
      </c>
      <c r="C148" s="1" t="s">
        <v>244</v>
      </c>
      <c r="D148" s="20" t="s">
        <v>86</v>
      </c>
      <c r="E148" s="1" t="s">
        <v>17</v>
      </c>
      <c r="F148" s="7" t="s">
        <v>26</v>
      </c>
      <c r="G148" s="7"/>
      <c r="H148" s="1"/>
      <c r="I148" s="1"/>
      <c r="J148" s="1"/>
      <c r="K148" s="1" t="s">
        <v>356</v>
      </c>
      <c r="L148" s="26" t="str">
        <f>HYPERLINK("http://dx.doi.org/10.1177/15458547251365846","http://dx.doi.org/10.1177/15458547251365846")</f>
        <v>http://dx.doi.org/10.1177/15458547251365846</v>
      </c>
      <c r="M148" s="1" t="s">
        <v>537</v>
      </c>
      <c r="N148" s="1" t="s">
        <v>647</v>
      </c>
      <c r="O148" s="1" t="s">
        <v>34</v>
      </c>
      <c r="P148" s="1" t="s">
        <v>818</v>
      </c>
      <c r="Q148" s="8" t="s">
        <v>40</v>
      </c>
      <c r="R148" s="8" t="s">
        <v>819</v>
      </c>
    </row>
    <row r="149" spans="1:18" x14ac:dyDescent="0.25">
      <c r="A149" s="13">
        <v>148</v>
      </c>
      <c r="B149" s="17"/>
      <c r="C149" s="14" t="s">
        <v>820</v>
      </c>
      <c r="D149" s="13" t="s">
        <v>877</v>
      </c>
      <c r="E149" s="14" t="s">
        <v>61</v>
      </c>
      <c r="F149" s="15" t="s">
        <v>29</v>
      </c>
      <c r="G149" s="14"/>
      <c r="H149" s="14"/>
      <c r="I149" s="14"/>
      <c r="J149" s="14"/>
      <c r="K149" s="14"/>
      <c r="L149" s="16" t="s">
        <v>845</v>
      </c>
      <c r="M149" s="14"/>
      <c r="N149" s="14"/>
      <c r="O149" s="14"/>
      <c r="P149" s="14"/>
      <c r="Q149" s="13" t="s">
        <v>37</v>
      </c>
      <c r="R149" s="17"/>
    </row>
    <row r="150" spans="1:18" x14ac:dyDescent="0.25">
      <c r="A150" s="13">
        <v>149</v>
      </c>
      <c r="B150" s="17"/>
      <c r="C150" s="14" t="s">
        <v>821</v>
      </c>
      <c r="D150" s="13" t="s">
        <v>877</v>
      </c>
      <c r="E150" s="14" t="s">
        <v>71</v>
      </c>
      <c r="F150" s="15" t="s">
        <v>76</v>
      </c>
      <c r="G150" s="15"/>
      <c r="H150" s="15"/>
      <c r="I150" s="15"/>
      <c r="J150" s="14"/>
      <c r="K150" s="14"/>
      <c r="L150" s="16" t="s">
        <v>846</v>
      </c>
      <c r="M150" s="14" t="s">
        <v>862</v>
      </c>
      <c r="N150" s="14"/>
      <c r="O150" s="14"/>
      <c r="P150" s="14"/>
      <c r="Q150" s="13" t="s">
        <v>37</v>
      </c>
      <c r="R150" s="13"/>
    </row>
    <row r="151" spans="1:18" x14ac:dyDescent="0.25">
      <c r="A151" s="13">
        <v>150</v>
      </c>
      <c r="B151" s="17"/>
      <c r="C151" s="14" t="s">
        <v>822</v>
      </c>
      <c r="D151" s="13" t="s">
        <v>877</v>
      </c>
      <c r="E151" s="14" t="s">
        <v>71</v>
      </c>
      <c r="F151" s="15" t="s">
        <v>76</v>
      </c>
      <c r="G151" s="14"/>
      <c r="H151" s="14"/>
      <c r="I151" s="14"/>
      <c r="J151" s="14"/>
      <c r="K151" s="14"/>
      <c r="L151" s="16" t="s">
        <v>847</v>
      </c>
      <c r="M151" s="14" t="s">
        <v>863</v>
      </c>
      <c r="N151" s="14"/>
      <c r="O151" s="14"/>
      <c r="P151" s="14"/>
      <c r="Q151" s="13" t="s">
        <v>37</v>
      </c>
      <c r="R151" s="14"/>
    </row>
    <row r="152" spans="1:18" x14ac:dyDescent="0.25">
      <c r="A152" s="13">
        <v>151</v>
      </c>
      <c r="B152" s="17"/>
      <c r="C152" s="14" t="s">
        <v>823</v>
      </c>
      <c r="D152" s="13" t="s">
        <v>877</v>
      </c>
      <c r="E152" s="14" t="s">
        <v>71</v>
      </c>
      <c r="F152" s="15" t="s">
        <v>76</v>
      </c>
      <c r="G152" s="14"/>
      <c r="H152" s="14"/>
      <c r="I152" s="14"/>
      <c r="J152" s="14"/>
      <c r="K152" s="14"/>
      <c r="L152" s="16" t="s">
        <v>848</v>
      </c>
      <c r="M152" s="14" t="s">
        <v>864</v>
      </c>
      <c r="N152" s="14"/>
      <c r="O152" s="14"/>
      <c r="P152" s="14"/>
      <c r="Q152" s="13" t="s">
        <v>37</v>
      </c>
      <c r="R152" s="14"/>
    </row>
    <row r="153" spans="1:18" x14ac:dyDescent="0.25">
      <c r="A153" s="13">
        <v>152</v>
      </c>
      <c r="B153" s="17"/>
      <c r="C153" s="14" t="s">
        <v>824</v>
      </c>
      <c r="D153" s="13" t="s">
        <v>877</v>
      </c>
      <c r="E153" s="14" t="s">
        <v>71</v>
      </c>
      <c r="F153" s="15" t="s">
        <v>76</v>
      </c>
      <c r="G153" s="14"/>
      <c r="H153" s="14"/>
      <c r="I153" s="14"/>
      <c r="J153" s="14"/>
      <c r="K153" s="14"/>
      <c r="L153" s="16" t="s">
        <v>849</v>
      </c>
      <c r="M153" s="14" t="s">
        <v>865</v>
      </c>
      <c r="N153" s="14"/>
      <c r="O153" s="14"/>
      <c r="P153" s="14"/>
      <c r="Q153" s="13" t="s">
        <v>37</v>
      </c>
      <c r="R153" s="14"/>
    </row>
    <row r="154" spans="1:18" x14ac:dyDescent="0.25">
      <c r="A154" s="13">
        <v>153</v>
      </c>
      <c r="B154" s="17"/>
      <c r="C154" s="14" t="s">
        <v>825</v>
      </c>
      <c r="D154" s="13" t="s">
        <v>877</v>
      </c>
      <c r="E154" s="14" t="s">
        <v>841</v>
      </c>
      <c r="F154" s="15" t="s">
        <v>76</v>
      </c>
      <c r="G154" s="14"/>
      <c r="H154" s="14"/>
      <c r="I154" s="14"/>
      <c r="J154" s="14"/>
      <c r="K154" s="14"/>
      <c r="L154" s="16" t="s">
        <v>850</v>
      </c>
      <c r="M154" s="14" t="s">
        <v>866</v>
      </c>
      <c r="N154" s="14"/>
      <c r="O154" s="14"/>
      <c r="P154" s="14"/>
      <c r="Q154" s="13" t="s">
        <v>37</v>
      </c>
      <c r="R154" s="14"/>
    </row>
    <row r="155" spans="1:18" x14ac:dyDescent="0.25">
      <c r="A155" s="13">
        <v>154</v>
      </c>
      <c r="B155" s="17"/>
      <c r="C155" s="14" t="s">
        <v>826</v>
      </c>
      <c r="D155" s="13" t="s">
        <v>877</v>
      </c>
      <c r="E155" s="14" t="s">
        <v>841</v>
      </c>
      <c r="F155" s="15" t="s">
        <v>76</v>
      </c>
      <c r="G155" s="14"/>
      <c r="H155" s="14"/>
      <c r="I155" s="14"/>
      <c r="J155" s="14"/>
      <c r="K155" s="14"/>
      <c r="L155" s="16" t="s">
        <v>851</v>
      </c>
      <c r="M155" s="14" t="s">
        <v>867</v>
      </c>
      <c r="N155" s="14"/>
      <c r="O155" s="14"/>
      <c r="P155" s="14"/>
      <c r="Q155" s="13" t="s">
        <v>37</v>
      </c>
      <c r="R155" s="14"/>
    </row>
    <row r="156" spans="1:18" x14ac:dyDescent="0.25">
      <c r="A156" s="13">
        <v>155</v>
      </c>
      <c r="B156" s="17"/>
      <c r="C156" s="14" t="s">
        <v>827</v>
      </c>
      <c r="D156" s="13" t="s">
        <v>877</v>
      </c>
      <c r="E156" s="14" t="s">
        <v>98</v>
      </c>
      <c r="F156" s="15" t="s">
        <v>31</v>
      </c>
      <c r="G156" s="14"/>
      <c r="H156" s="14"/>
      <c r="I156" s="14"/>
      <c r="J156" s="14"/>
      <c r="K156" s="14" t="s">
        <v>842</v>
      </c>
      <c r="L156" s="16" t="s">
        <v>852</v>
      </c>
      <c r="M156" s="14" t="s">
        <v>868</v>
      </c>
      <c r="N156" s="14"/>
      <c r="O156" s="14"/>
      <c r="P156" s="14"/>
      <c r="Q156" s="13" t="s">
        <v>37</v>
      </c>
      <c r="R156" s="14"/>
    </row>
    <row r="157" spans="1:18" x14ac:dyDescent="0.25">
      <c r="A157" s="13">
        <v>156</v>
      </c>
      <c r="B157" s="17"/>
      <c r="C157" s="14" t="s">
        <v>828</v>
      </c>
      <c r="D157" s="13" t="s">
        <v>877</v>
      </c>
      <c r="E157" s="14" t="s">
        <v>98</v>
      </c>
      <c r="F157" s="15" t="s">
        <v>31</v>
      </c>
      <c r="G157" s="14"/>
      <c r="H157" s="14"/>
      <c r="I157" s="14"/>
      <c r="J157" s="14"/>
      <c r="K157" s="14" t="s">
        <v>842</v>
      </c>
      <c r="L157" s="16" t="s">
        <v>853</v>
      </c>
      <c r="M157" s="14" t="s">
        <v>869</v>
      </c>
      <c r="N157" s="14"/>
      <c r="O157" s="14"/>
      <c r="P157" s="14"/>
      <c r="Q157" s="13" t="s">
        <v>37</v>
      </c>
      <c r="R157" s="14"/>
    </row>
    <row r="158" spans="1:18" x14ac:dyDescent="0.25">
      <c r="A158" s="13">
        <v>157</v>
      </c>
      <c r="B158" s="17"/>
      <c r="C158" s="14" t="s">
        <v>829</v>
      </c>
      <c r="D158" s="13" t="s">
        <v>877</v>
      </c>
      <c r="E158" s="14" t="s">
        <v>98</v>
      </c>
      <c r="F158" s="15" t="s">
        <v>31</v>
      </c>
      <c r="G158" s="14"/>
      <c r="H158" s="14"/>
      <c r="I158" s="14"/>
      <c r="J158" s="14"/>
      <c r="K158" s="14" t="s">
        <v>842</v>
      </c>
      <c r="L158" s="16" t="s">
        <v>854</v>
      </c>
      <c r="M158" s="14" t="s">
        <v>870</v>
      </c>
      <c r="N158" s="14"/>
      <c r="O158" s="14"/>
      <c r="P158" s="14"/>
      <c r="Q158" s="13" t="s">
        <v>37</v>
      </c>
      <c r="R158" s="14"/>
    </row>
    <row r="159" spans="1:18" x14ac:dyDescent="0.25">
      <c r="A159" s="13">
        <v>158</v>
      </c>
      <c r="B159" s="17"/>
      <c r="C159" s="14" t="s">
        <v>830</v>
      </c>
      <c r="D159" s="13" t="s">
        <v>877</v>
      </c>
      <c r="E159" s="14" t="s">
        <v>98</v>
      </c>
      <c r="F159" s="15" t="s">
        <v>31</v>
      </c>
      <c r="G159" s="14"/>
      <c r="H159" s="14"/>
      <c r="I159" s="14"/>
      <c r="J159" s="14"/>
      <c r="K159" s="14"/>
      <c r="L159" s="16" t="s">
        <v>855</v>
      </c>
      <c r="M159" s="14" t="s">
        <v>871</v>
      </c>
      <c r="N159" s="14"/>
      <c r="O159" s="14"/>
      <c r="P159" s="14"/>
      <c r="Q159" s="13" t="s">
        <v>37</v>
      </c>
      <c r="R159" s="14"/>
    </row>
    <row r="160" spans="1:18" x14ac:dyDescent="0.25">
      <c r="A160" s="13">
        <v>159</v>
      </c>
      <c r="B160" s="17"/>
      <c r="C160" s="14" t="s">
        <v>831</v>
      </c>
      <c r="D160" s="13" t="s">
        <v>877</v>
      </c>
      <c r="E160" s="14" t="s">
        <v>98</v>
      </c>
      <c r="F160" s="15" t="s">
        <v>31</v>
      </c>
      <c r="G160" s="14"/>
      <c r="H160" s="14"/>
      <c r="I160" s="14"/>
      <c r="J160" s="14"/>
      <c r="K160" s="14"/>
      <c r="L160" s="16" t="s">
        <v>856</v>
      </c>
      <c r="M160" s="14" t="s">
        <v>872</v>
      </c>
      <c r="N160" s="14"/>
      <c r="O160" s="14"/>
      <c r="P160" s="14"/>
      <c r="Q160" s="13" t="s">
        <v>37</v>
      </c>
      <c r="R160" s="14"/>
    </row>
    <row r="161" spans="1:18" x14ac:dyDescent="0.25">
      <c r="A161" s="13">
        <v>160</v>
      </c>
      <c r="B161" s="17"/>
      <c r="C161" s="14" t="s">
        <v>832</v>
      </c>
      <c r="D161" s="13" t="s">
        <v>877</v>
      </c>
      <c r="E161" s="14" t="s">
        <v>98</v>
      </c>
      <c r="F161" s="15" t="s">
        <v>20</v>
      </c>
      <c r="G161" s="14"/>
      <c r="H161" s="14"/>
      <c r="I161" s="14"/>
      <c r="J161" s="14"/>
      <c r="K161" s="14" t="s">
        <v>843</v>
      </c>
      <c r="L161" s="16" t="s">
        <v>857</v>
      </c>
      <c r="M161" s="14" t="s">
        <v>873</v>
      </c>
      <c r="N161" s="14"/>
      <c r="O161" s="14"/>
      <c r="P161" s="14"/>
      <c r="Q161" s="13" t="s">
        <v>37</v>
      </c>
      <c r="R161" s="14"/>
    </row>
    <row r="162" spans="1:18" x14ac:dyDescent="0.25">
      <c r="A162" s="13">
        <v>161</v>
      </c>
      <c r="B162" s="17"/>
      <c r="C162" s="14" t="s">
        <v>833</v>
      </c>
      <c r="D162" s="13" t="s">
        <v>877</v>
      </c>
      <c r="E162" s="14" t="s">
        <v>98</v>
      </c>
      <c r="F162" s="15" t="s">
        <v>31</v>
      </c>
      <c r="G162" s="14"/>
      <c r="H162" s="14"/>
      <c r="I162" s="14"/>
      <c r="J162" s="14"/>
      <c r="K162" s="14" t="s">
        <v>844</v>
      </c>
      <c r="L162" s="16" t="s">
        <v>858</v>
      </c>
      <c r="M162" s="14" t="s">
        <v>874</v>
      </c>
      <c r="N162" s="14"/>
      <c r="O162" s="14"/>
      <c r="P162" s="14"/>
      <c r="Q162" s="13" t="s">
        <v>37</v>
      </c>
      <c r="R162" s="14"/>
    </row>
    <row r="163" spans="1:18" x14ac:dyDescent="0.25">
      <c r="A163" s="13">
        <v>162</v>
      </c>
      <c r="B163" s="17"/>
      <c r="C163" s="14" t="s">
        <v>834</v>
      </c>
      <c r="D163" s="13" t="s">
        <v>877</v>
      </c>
      <c r="E163" s="14" t="s">
        <v>98</v>
      </c>
      <c r="F163" s="15" t="s">
        <v>32</v>
      </c>
      <c r="G163" s="14"/>
      <c r="H163" s="14"/>
      <c r="I163" s="14"/>
      <c r="J163" s="14"/>
      <c r="K163" s="14"/>
      <c r="L163" s="16" t="s">
        <v>859</v>
      </c>
      <c r="M163" s="14" t="s">
        <v>875</v>
      </c>
      <c r="N163" s="14"/>
      <c r="O163" s="14"/>
      <c r="P163" s="14"/>
      <c r="Q163" s="13" t="s">
        <v>37</v>
      </c>
      <c r="R163" s="14"/>
    </row>
    <row r="164" spans="1:18" x14ac:dyDescent="0.25">
      <c r="A164" s="13">
        <v>163</v>
      </c>
      <c r="B164" s="17"/>
      <c r="C164" s="14" t="s">
        <v>835</v>
      </c>
      <c r="D164" s="13" t="s">
        <v>877</v>
      </c>
      <c r="E164" s="14" t="s">
        <v>71</v>
      </c>
      <c r="F164" s="15" t="s">
        <v>22</v>
      </c>
      <c r="G164" s="14"/>
      <c r="H164" s="14"/>
      <c r="I164" s="14"/>
      <c r="J164" s="14"/>
      <c r="K164" s="14"/>
      <c r="L164" s="16" t="s">
        <v>860</v>
      </c>
      <c r="M164" s="14"/>
      <c r="N164" s="14"/>
      <c r="O164" s="14"/>
      <c r="P164" s="14"/>
      <c r="Q164" s="13" t="s">
        <v>37</v>
      </c>
      <c r="R164" s="14"/>
    </row>
    <row r="165" spans="1:18" x14ac:dyDescent="0.25">
      <c r="A165" s="13">
        <v>164</v>
      </c>
      <c r="B165" s="17"/>
      <c r="C165" s="14" t="s">
        <v>836</v>
      </c>
      <c r="D165" s="13" t="s">
        <v>877</v>
      </c>
      <c r="E165" s="14" t="s">
        <v>71</v>
      </c>
      <c r="F165" s="15" t="s">
        <v>22</v>
      </c>
      <c r="G165" s="14"/>
      <c r="H165" s="14"/>
      <c r="I165" s="14"/>
      <c r="J165" s="14"/>
      <c r="K165" s="14"/>
      <c r="L165" s="16" t="s">
        <v>860</v>
      </c>
      <c r="M165" s="14"/>
      <c r="N165" s="14"/>
      <c r="O165" s="14"/>
      <c r="P165" s="14"/>
      <c r="Q165" s="13" t="s">
        <v>37</v>
      </c>
      <c r="R165" s="14"/>
    </row>
    <row r="166" spans="1:18" x14ac:dyDescent="0.25">
      <c r="A166" s="13">
        <v>165</v>
      </c>
      <c r="B166" s="17"/>
      <c r="C166" s="14" t="s">
        <v>837</v>
      </c>
      <c r="D166" s="13" t="s">
        <v>877</v>
      </c>
      <c r="E166" s="14" t="s">
        <v>71</v>
      </c>
      <c r="F166" s="15" t="s">
        <v>22</v>
      </c>
      <c r="G166" s="14"/>
      <c r="H166" s="14"/>
      <c r="I166" s="14"/>
      <c r="J166" s="14"/>
      <c r="K166" s="14"/>
      <c r="L166" s="16" t="s">
        <v>860</v>
      </c>
      <c r="M166" s="14"/>
      <c r="N166" s="14"/>
      <c r="O166" s="14"/>
      <c r="P166" s="14"/>
      <c r="Q166" s="13" t="s">
        <v>37</v>
      </c>
      <c r="R166" s="14"/>
    </row>
    <row r="167" spans="1:18" x14ac:dyDescent="0.25">
      <c r="A167" s="13">
        <v>166</v>
      </c>
      <c r="B167" s="17"/>
      <c r="C167" s="14" t="s">
        <v>838</v>
      </c>
      <c r="D167" s="13" t="s">
        <v>877</v>
      </c>
      <c r="E167" s="14" t="s">
        <v>71</v>
      </c>
      <c r="F167" s="15" t="s">
        <v>22</v>
      </c>
      <c r="G167" s="14"/>
      <c r="H167" s="14"/>
      <c r="I167" s="14"/>
      <c r="J167" s="14"/>
      <c r="K167" s="14"/>
      <c r="L167" s="16" t="s">
        <v>860</v>
      </c>
      <c r="M167" s="14"/>
      <c r="N167" s="14"/>
      <c r="O167" s="14"/>
      <c r="P167" s="14"/>
      <c r="Q167" s="13" t="s">
        <v>37</v>
      </c>
      <c r="R167" s="14"/>
    </row>
    <row r="168" spans="1:18" x14ac:dyDescent="0.25">
      <c r="A168" s="13">
        <v>167</v>
      </c>
      <c r="B168" s="17"/>
      <c r="C168" s="14" t="s">
        <v>839</v>
      </c>
      <c r="D168" s="13" t="s">
        <v>877</v>
      </c>
      <c r="E168" s="14" t="s">
        <v>71</v>
      </c>
      <c r="F168" s="15" t="s">
        <v>22</v>
      </c>
      <c r="G168" s="14"/>
      <c r="H168" s="14"/>
      <c r="I168" s="14"/>
      <c r="J168" s="14"/>
      <c r="K168" s="14"/>
      <c r="L168" s="16" t="s">
        <v>860</v>
      </c>
      <c r="M168" s="14"/>
      <c r="N168" s="14"/>
      <c r="O168" s="14"/>
      <c r="P168" s="14"/>
      <c r="Q168" s="13" t="s">
        <v>37</v>
      </c>
      <c r="R168" s="14"/>
    </row>
    <row r="169" spans="1:18" x14ac:dyDescent="0.25">
      <c r="A169" s="13">
        <v>168</v>
      </c>
      <c r="B169" s="17"/>
      <c r="C169" s="14" t="s">
        <v>840</v>
      </c>
      <c r="D169" s="13" t="s">
        <v>877</v>
      </c>
      <c r="E169" s="14" t="s">
        <v>61</v>
      </c>
      <c r="F169" s="15" t="s">
        <v>20</v>
      </c>
      <c r="G169" s="14"/>
      <c r="H169" s="14"/>
      <c r="I169" s="14"/>
      <c r="J169" s="14"/>
      <c r="K169" s="14"/>
      <c r="L169" s="16" t="s">
        <v>861</v>
      </c>
      <c r="M169" s="14" t="s">
        <v>876</v>
      </c>
      <c r="N169" s="14"/>
      <c r="O169" s="14"/>
      <c r="P169" s="14"/>
      <c r="Q169" s="13" t="s">
        <v>37</v>
      </c>
      <c r="R169" s="14"/>
    </row>
    <row r="171" spans="1:18" x14ac:dyDescent="0.25">
      <c r="A171" s="27" t="s">
        <v>885</v>
      </c>
      <c r="B171" s="27"/>
      <c r="C171" s="27"/>
      <c r="D171" s="27"/>
      <c r="E171" s="27"/>
    </row>
  </sheetData>
  <mergeCells count="1">
    <mergeCell ref="A171:E171"/>
  </mergeCells>
  <hyperlinks>
    <hyperlink ref="L79" r:id="rId1" xr:uid="{072CA041-EED8-4652-AE26-1925CA8C95B4}"/>
    <hyperlink ref="L80" r:id="rId2" xr:uid="{1445D471-5A94-4D52-A69A-EE2370A15300}"/>
    <hyperlink ref="L81" r:id="rId3" xr:uid="{C8AA59B4-47B4-49C8-9A59-185037EF7B43}"/>
    <hyperlink ref="L97" r:id="rId4" xr:uid="{B294E29D-BC58-454C-87BF-D3E2ADE8BA4C}"/>
    <hyperlink ref="L2" r:id="rId5" xr:uid="{7FAF0B71-DDD0-47EC-8963-0ABD318CF8E3}"/>
    <hyperlink ref="L3" r:id="rId6" xr:uid="{31977A20-E486-4E19-90FB-AAD983A9EA44}"/>
    <hyperlink ref="L7" r:id="rId7" xr:uid="{1398073D-5A23-458A-8407-14983FBFA849}"/>
    <hyperlink ref="L8" r:id="rId8" xr:uid="{73B1CAD9-F27B-44FA-B179-1B11CA29078B}"/>
    <hyperlink ref="L19" r:id="rId9" xr:uid="{7FC366F7-EAE0-437A-AAEC-8322E943C55C}"/>
    <hyperlink ref="L21" r:id="rId10" xr:uid="{ABCF669E-C1F1-4211-9907-904AA481FEBF}"/>
    <hyperlink ref="L33" r:id="rId11" xr:uid="{90CBB918-DF67-4B9C-B65A-4F9117AB533C}"/>
    <hyperlink ref="L35" r:id="rId12" xr:uid="{60365D28-DD86-4C6D-9461-0F2BEE9D0ED2}"/>
    <hyperlink ref="L37" r:id="rId13" xr:uid="{4695505C-C21B-4BCA-8075-5009E485EC70}"/>
    <hyperlink ref="L46" r:id="rId14" xr:uid="{FDBA9EC2-FEF8-4A46-B9D0-42C99EC4B584}"/>
    <hyperlink ref="L47" r:id="rId15" xr:uid="{A37FDF50-4880-4EB4-87AA-C4320AE76F18}"/>
    <hyperlink ref="L48" r:id="rId16" xr:uid="{E625E9CF-A130-4CBA-AECE-441974B052AC}"/>
    <hyperlink ref="L64" r:id="rId17" xr:uid="{AAFC6E5E-23C2-47B5-AC89-FF70099A1C8A}"/>
    <hyperlink ref="L66" r:id="rId18" xr:uid="{1475D266-14D0-421A-A021-5FEFB15781AA}"/>
    <hyperlink ref="L72" r:id="rId19" xr:uid="{DD9CD725-D607-405F-A2E5-830493ACD866}"/>
    <hyperlink ref="L84" r:id="rId20" xr:uid="{7A02B2E2-F7F4-42C9-9A7D-F3585DA8943B}"/>
    <hyperlink ref="L89" r:id="rId21" xr:uid="{20F04ABC-40E9-4B96-BA1B-C45CB197DADF}"/>
    <hyperlink ref="L93" r:id="rId22" xr:uid="{690D3F9F-25D7-4E50-BD2B-20C745799F25}"/>
    <hyperlink ref="L94" r:id="rId23" xr:uid="{358B25AB-36BF-4530-9BBE-4A5583E8287C}"/>
    <hyperlink ref="L95" r:id="rId24" xr:uid="{FEA9AB85-FECD-40E9-B503-52F1DBFB9804}"/>
    <hyperlink ref="L96" r:id="rId25" xr:uid="{B1D8D816-BD75-4603-B09F-61224CA2BEFA}"/>
    <hyperlink ref="L103" r:id="rId26" xr:uid="{8D293D5E-B25E-4F1B-BFF1-AFAF556F11CD}"/>
    <hyperlink ref="L106" r:id="rId27" xr:uid="{5B138AFD-D164-4391-A01A-CACC691C6969}"/>
    <hyperlink ref="L110" r:id="rId28" xr:uid="{32603EBD-ECBC-4B1D-9ABC-19B2796DED66}"/>
    <hyperlink ref="L111" r:id="rId29" xr:uid="{1B570A76-3F32-4A1F-9D37-0934F43766A3}"/>
    <hyperlink ref="L113" r:id="rId30" xr:uid="{A7DD75E7-EE44-4E78-8192-CFDB817A19DD}"/>
    <hyperlink ref="L115" r:id="rId31" xr:uid="{0CAD1554-30A7-4251-9590-09FBAF0A05FD}"/>
    <hyperlink ref="L118" r:id="rId32" xr:uid="{7B3CC328-6392-459B-B424-84046A092D80}"/>
    <hyperlink ref="L122" r:id="rId33" xr:uid="{C47C3A48-C2A4-4858-A272-6C7EA2C9495A}"/>
    <hyperlink ref="L138" r:id="rId34" xr:uid="{B45F6801-5673-4E0B-B448-422BA66EE1AA}"/>
    <hyperlink ref="L139" r:id="rId35" xr:uid="{4F195F6D-14CA-47DB-8D48-F255C4527AA5}"/>
    <hyperlink ref="L140" r:id="rId36" xr:uid="{4E2F2220-956E-4963-80ED-10BCEDFEC845}"/>
    <hyperlink ref="L141" r:id="rId37" xr:uid="{08DF3EBB-B8EF-4660-8E94-2328DD70D1E2}"/>
    <hyperlink ref="L142" r:id="rId38" xr:uid="{413A7134-AFCA-4B53-B396-04F972CFACDC}"/>
    <hyperlink ref="L147" r:id="rId39" xr:uid="{42A19498-082B-4C04-A048-F79C71C51423}"/>
    <hyperlink ref="L150" r:id="rId40" xr:uid="{55B0A8D9-C4FC-4F72-8E8B-A28ED0AB5D6C}"/>
    <hyperlink ref="L152" r:id="rId41" xr:uid="{890EA24C-7502-4E1A-B024-F68694D0335A}"/>
    <hyperlink ref="L155" r:id="rId42" xr:uid="{C4146FD5-264D-489F-A919-93376ED2EABB}"/>
    <hyperlink ref="L154" r:id="rId43" xr:uid="{5318D8DE-3D6D-4372-B6B6-21367014BBD8}"/>
    <hyperlink ref="L153" r:id="rId44" xr:uid="{097A4132-4479-4BB9-9844-1CF99C88DD35}"/>
    <hyperlink ref="L156" r:id="rId45" xr:uid="{2C86078D-BE0D-4ACB-AB7B-6CB54F164CF8}"/>
    <hyperlink ref="L151" r:id="rId46" xr:uid="{394C60F9-0CF2-44C2-BEB0-E8784D7F0681}"/>
    <hyperlink ref="L169" r:id="rId47" xr:uid="{B64FF2A5-7891-4E66-90B3-F5269D39E052}"/>
    <hyperlink ref="L164" r:id="rId48" xr:uid="{7460A453-424E-4488-A058-6C086AAD8BBF}"/>
    <hyperlink ref="L161" r:id="rId49" xr:uid="{D284016B-0EDC-4AB5-9D76-C63C98EE5128}"/>
    <hyperlink ref="L160" r:id="rId50" xr:uid="{43E6E4DB-4AAE-40B1-8432-292837C9F7A4}"/>
    <hyperlink ref="L159" r:id="rId51" xr:uid="{3AC57C08-DEE0-4C73-BDB5-EFA8C1CC3B26}"/>
    <hyperlink ref="L158" r:id="rId52" xr:uid="{372B65BA-EF76-4ACE-9BA8-84C14FB4500F}"/>
    <hyperlink ref="L163" r:id="rId53" xr:uid="{351197DD-FBA4-4791-AAEC-FF9B4B3FEFEC}"/>
    <hyperlink ref="L166" r:id="rId54" xr:uid="{FFEE1655-6DFE-4257-8E80-F3B0E0A4E6AB}"/>
    <hyperlink ref="L168" r:id="rId55" xr:uid="{ECC7528C-E1BA-4AA0-88EA-89505B5FAFD9}"/>
    <hyperlink ref="L167" r:id="rId56" xr:uid="{6CFEEE87-49D3-4CAD-A055-BBC44AE12868}"/>
    <hyperlink ref="L165" r:id="rId57" xr:uid="{16765811-7C8B-4487-8CAB-C7C70F1B43A0}"/>
    <hyperlink ref="L162" r:id="rId58" xr:uid="{42DBAC6C-62B4-4149-A754-BDD49635408F}"/>
    <hyperlink ref="L157" r:id="rId59" xr:uid="{A71C547D-60D9-48FD-9E34-10A657F2CF43}"/>
    <hyperlink ref="L149" r:id="rId60" location="page=131" xr:uid="{E9F40058-AD04-42DB-9C30-EFCAF2B118AA}"/>
    <hyperlink ref="L45" r:id="rId61" xr:uid="{2D6505E5-1ACA-4C55-92CD-E2C10E3363E5}"/>
  </hyperlinks>
  <pageMargins left="0.7" right="0.7" top="0.75" bottom="0.75" header="0.3" footer="0.3"/>
  <pageSetup orientation="portrait" r:id="rId62"/>
  <legacyDrawing r:id="rId63"/>
  <tableParts count="1">
    <tablePart r:id="rId6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Marco Luciano Munoz Rivera</cp:lastModifiedBy>
  <dcterms:created xsi:type="dcterms:W3CDTF">2022-04-04T12:57:07Z</dcterms:created>
  <dcterms:modified xsi:type="dcterms:W3CDTF">2025-10-01T13:55:58Z</dcterms:modified>
</cp:coreProperties>
</file>