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Personal Data\My Documents\Productividad mensual\2025\"/>
    </mc:Choice>
  </mc:AlternateContent>
  <xr:revisionPtr revIDLastSave="0" documentId="13_ncr:1_{919BDD21-475B-432A-9FBE-7DC1F83B42A0}" xr6:coauthVersionLast="36" xr6:coauthVersionMax="47" xr10:uidLastSave="{00000000-0000-0000-0000-000000000000}"/>
  <bookViews>
    <workbookView xWindow="-105" yWindow="-105" windowWidth="23250" windowHeight="12450" xr2:uid="{75AA3A6A-46E8-4765-A730-9B4258EB680E}"/>
  </bookViews>
  <sheets>
    <sheet name="JULIO"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3" i="3" l="1"/>
  <c r="L122" i="3"/>
  <c r="L121" i="3"/>
  <c r="L120" i="3"/>
  <c r="L118" i="3"/>
  <c r="L117" i="3"/>
  <c r="L112" i="3"/>
  <c r="L111" i="3"/>
  <c r="L110" i="3"/>
  <c r="L109" i="3"/>
  <c r="L108" i="3"/>
  <c r="L106" i="3"/>
  <c r="L105" i="3"/>
  <c r="L100" i="3"/>
  <c r="L97" i="3"/>
  <c r="L96" i="3"/>
  <c r="L95" i="3"/>
  <c r="L94" i="3"/>
  <c r="L93" i="3"/>
  <c r="L92" i="3"/>
  <c r="L91" i="3"/>
  <c r="L90" i="3"/>
  <c r="L89" i="3"/>
  <c r="L88" i="3"/>
  <c r="L87" i="3"/>
  <c r="L83" i="3"/>
  <c r="L81" i="3"/>
  <c r="L80" i="3"/>
  <c r="L78" i="3"/>
  <c r="L77" i="3"/>
  <c r="L76" i="3"/>
  <c r="L75" i="3"/>
  <c r="L74" i="3"/>
  <c r="L72" i="3"/>
  <c r="L69" i="3"/>
  <c r="L68" i="3"/>
  <c r="L67" i="3"/>
  <c r="L66" i="3"/>
  <c r="L65" i="3"/>
  <c r="L64" i="3"/>
  <c r="L63" i="3"/>
  <c r="L62" i="3"/>
  <c r="L61" i="3"/>
  <c r="L60" i="3"/>
  <c r="L58" i="3"/>
  <c r="L57" i="3"/>
  <c r="L56" i="3"/>
  <c r="L54" i="3"/>
  <c r="L53" i="3"/>
  <c r="L52" i="3"/>
  <c r="L51" i="3"/>
  <c r="L50" i="3"/>
  <c r="L49" i="3"/>
  <c r="L47" i="3"/>
  <c r="L46" i="3"/>
  <c r="L45" i="3"/>
  <c r="L44" i="3"/>
  <c r="L43" i="3"/>
  <c r="L41" i="3"/>
  <c r="L40" i="3"/>
  <c r="L38" i="3"/>
  <c r="L35" i="3"/>
  <c r="L33" i="3"/>
  <c r="L32" i="3"/>
  <c r="L31" i="3"/>
  <c r="L27" i="3"/>
  <c r="L26" i="3"/>
  <c r="L23" i="3"/>
  <c r="L19" i="3"/>
  <c r="L17" i="3"/>
  <c r="L16" i="3"/>
  <c r="L13" i="3"/>
  <c r="L12" i="3"/>
  <c r="L11" i="3"/>
  <c r="L10" i="3"/>
  <c r="L6" i="3"/>
  <c r="L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Muñoz</author>
  </authors>
  <commentList>
    <comment ref="F1" authorId="0" shapeId="0" xr:uid="{95A8BF2E-995E-43C1-BACE-2583E4E72CC9}">
      <text>
        <r>
          <rPr>
            <b/>
            <sz val="9"/>
            <color indexed="81"/>
            <rFont val="Tahoma"/>
            <family val="2"/>
          </rPr>
          <t>Depto Cinvestav_1</t>
        </r>
      </text>
    </comment>
    <comment ref="G1" authorId="0" shapeId="0" xr:uid="{69DC6A91-9FE4-42CC-BB46-688932962008}">
      <text>
        <r>
          <rPr>
            <b/>
            <sz val="9"/>
            <color indexed="81"/>
            <rFont val="Tahoma"/>
            <family val="2"/>
          </rPr>
          <t>Depto Cinvestav_2</t>
        </r>
      </text>
    </comment>
    <comment ref="H1" authorId="0" shapeId="0" xr:uid="{BF21A21A-B6ED-4ED7-8EB2-34ABB80ED6F9}">
      <text>
        <r>
          <rPr>
            <b/>
            <sz val="9"/>
            <color indexed="81"/>
            <rFont val="Tahoma"/>
            <family val="2"/>
          </rPr>
          <t>Depto Cinvestav_3</t>
        </r>
      </text>
    </comment>
    <comment ref="I1" authorId="0" shapeId="0" xr:uid="{E5238D1C-98CC-4C8E-908B-8C4B7156585F}">
      <text>
        <r>
          <rPr>
            <b/>
            <sz val="9"/>
            <color indexed="81"/>
            <rFont val="Tahoma"/>
            <family val="2"/>
          </rPr>
          <t>Depto Cinvestav_4</t>
        </r>
      </text>
    </comment>
    <comment ref="J1" authorId="0" shapeId="0" xr:uid="{1CC07F0C-78F7-4031-94C8-FFDA6E864494}">
      <text>
        <r>
          <rPr>
            <b/>
            <sz val="9"/>
            <color indexed="81"/>
            <rFont val="Tahoma"/>
            <family val="2"/>
          </rPr>
          <t>Depto Cinvestav_5</t>
        </r>
      </text>
    </comment>
  </commentList>
</comments>
</file>

<file path=xl/sharedStrings.xml><?xml version="1.0" encoding="utf-8"?>
<sst xmlns="http://schemas.openxmlformats.org/spreadsheetml/2006/main" count="1400" uniqueCount="712">
  <si>
    <t>CONSEC</t>
  </si>
  <si>
    <t>PROCITE</t>
  </si>
  <si>
    <t>REFERENCIA</t>
  </si>
  <si>
    <t>TIPO DOCUMENTO</t>
  </si>
  <si>
    <t>DC_1</t>
  </si>
  <si>
    <t>DC_2</t>
  </si>
  <si>
    <t>DC_3</t>
  </si>
  <si>
    <t>DC_4</t>
  </si>
  <si>
    <t>DC_5</t>
  </si>
  <si>
    <t>FUENTE DE FINANCIAMIENTO</t>
  </si>
  <si>
    <t>LINK</t>
  </si>
  <si>
    <t>DOI</t>
  </si>
  <si>
    <t>IDENTIFICADOR WOS</t>
  </si>
  <si>
    <t>TIPO DE OPEN ACCESS</t>
  </si>
  <si>
    <t>CATEGORÍA WOS</t>
  </si>
  <si>
    <t>CUARTIL</t>
  </si>
  <si>
    <t>POSICIÓN</t>
  </si>
  <si>
    <t>Article</t>
  </si>
  <si>
    <t>Review</t>
  </si>
  <si>
    <t>COMPUTACION</t>
  </si>
  <si>
    <t>FISICA</t>
  </si>
  <si>
    <t>UNIDAD GUADALAJARA</t>
  </si>
  <si>
    <t>UNIDAD QUERETARO</t>
  </si>
  <si>
    <t>UM RECURSOS DEL MAR</t>
  </si>
  <si>
    <t>UNIDAD MONTERREY</t>
  </si>
  <si>
    <t>BIOMEDICINA MOLECULAR</t>
  </si>
  <si>
    <t>UM FISICA APLICADA</t>
  </si>
  <si>
    <t>FISIOLOGIA, BIOFISICA Y NEUROCIENCIAS</t>
  </si>
  <si>
    <t>TOXICOLOGIA</t>
  </si>
  <si>
    <t>BIOLOGIA CELULAR</t>
  </si>
  <si>
    <t>BIOTECNOLOGIA Y BIOINGENIERIA</t>
  </si>
  <si>
    <t>CONTROL AUTOMATICO</t>
  </si>
  <si>
    <t>UNIDAD SALTILLO</t>
  </si>
  <si>
    <t>GENETICA Y BIOLOGIA MOLECULAR</t>
  </si>
  <si>
    <t>IE SEES</t>
  </si>
  <si>
    <t/>
  </si>
  <si>
    <t>gold</t>
  </si>
  <si>
    <t>Q4</t>
  </si>
  <si>
    <t>SD</t>
  </si>
  <si>
    <t>Q3</t>
  </si>
  <si>
    <t>Q1</t>
  </si>
  <si>
    <t>Q2</t>
  </si>
  <si>
    <t>QUIMICA</t>
  </si>
  <si>
    <t>INDICADOR</t>
  </si>
  <si>
    <t>OPI</t>
  </si>
  <si>
    <t>LABORATORIO DE TECNOLOGIAS DE INFORMACION</t>
  </si>
  <si>
    <t>PROGRAMA DE DOCTORADO EN NANOCIENCIAS Y NANOTECNOLOGIA</t>
  </si>
  <si>
    <t>hybrid</t>
  </si>
  <si>
    <t>UI INGENIERIA GENETICA</t>
  </si>
  <si>
    <t>Physics, Multidisciplinary</t>
  </si>
  <si>
    <t>Chemistry, Multidisciplinary</t>
  </si>
  <si>
    <t>Pharmacology &amp; Pharmacy</t>
  </si>
  <si>
    <t>Biochemistry &amp; Molecular Biology; Chemistry, Multidisciplinary</t>
  </si>
  <si>
    <t>UI LABORATORIO NACIONAL DE GENOMICA PARA LA BIODIVERSIDAD</t>
  </si>
  <si>
    <t>FARMACOBIOLOGIA</t>
  </si>
  <si>
    <t>UM ECOLOGIA HUMANA</t>
  </si>
  <si>
    <t>Materials Science, Multidisciplinary</t>
  </si>
  <si>
    <t>Proceedings Paper</t>
  </si>
  <si>
    <t>Multidisciplinary Sciences</t>
  </si>
  <si>
    <t>Microbiology</t>
  </si>
  <si>
    <t>Article; Book Chapter</t>
  </si>
  <si>
    <t>IE BIOELECTRONICA</t>
  </si>
  <si>
    <t>Environmental Sciences</t>
  </si>
  <si>
    <t>Letter</t>
  </si>
  <si>
    <t>Physics, Particles &amp; Fields</t>
  </si>
  <si>
    <t>IE MECATRONICA</t>
  </si>
  <si>
    <t>Astronomy &amp; Astrophysics; Physics, Particles &amp; Fields</t>
  </si>
  <si>
    <t>BIOQUIMICA</t>
  </si>
  <si>
    <t>3 DE 31</t>
  </si>
  <si>
    <t>Plant Sciences</t>
  </si>
  <si>
    <t>37 DE 135</t>
  </si>
  <si>
    <t>Instruments &amp; Instrumentation</t>
  </si>
  <si>
    <t>CENTRO DE INVESTIGACION SOBRE EL ENVEJECIMIENTO</t>
  </si>
  <si>
    <t>Biochemistry &amp; Molecular Biology</t>
  </si>
  <si>
    <t>Automation &amp; Control Systems</t>
  </si>
  <si>
    <t>Computer Science, Artificial Intelligence</t>
  </si>
  <si>
    <t>Physics, Nuclear</t>
  </si>
  <si>
    <t>4 DE 22</t>
  </si>
  <si>
    <t>API</t>
  </si>
  <si>
    <t>Computer Science, Artificial Intelligence; Engineering, Electrical &amp; Electronic; Operations Research &amp; Management Science</t>
  </si>
  <si>
    <t>Editorial Material</t>
  </si>
  <si>
    <t>IE COMUNICACIONES</t>
  </si>
  <si>
    <t>UI BIOTECNOLOGIA Y BIOQUIMICA</t>
  </si>
  <si>
    <t>CONAHCYT</t>
  </si>
  <si>
    <t>CONAHCYT [A1-S-29845]</t>
  </si>
  <si>
    <t>Nanoscience &amp; Nanotechnology; Materials Science, Multidisciplinary; Physics, Applied</t>
  </si>
  <si>
    <t>Astronomy &amp; Astrophysics</t>
  </si>
  <si>
    <t>125 DE 320</t>
  </si>
  <si>
    <t>Electrochemistry</t>
  </si>
  <si>
    <t>Agriculture, Multidisciplinary</t>
  </si>
  <si>
    <t>11 DE 44</t>
  </si>
  <si>
    <t>73 DE 177</t>
  </si>
  <si>
    <t>Computer Science, Artificial Intelligence; Computer Science, Hardware &amp; Architecture; Computer Science, Theory &amp; Methods; Engineering, Electrical &amp; Electronic</t>
  </si>
  <si>
    <t>9 DE 44</t>
  </si>
  <si>
    <t>84 DE 241</t>
  </si>
  <si>
    <t>12 DE 96</t>
  </si>
  <si>
    <t>Engineering, Electrical &amp; Electronic; Materials Science, Multidisciplinary; Physics, Applied; Physics, Condensed Matter</t>
  </si>
  <si>
    <t>Biology</t>
  </si>
  <si>
    <t>60 DE 163</t>
  </si>
  <si>
    <t>7 DE 135</t>
  </si>
  <si>
    <t>14 DE 22</t>
  </si>
  <si>
    <t>7 DE 31</t>
  </si>
  <si>
    <t>20 DE 79</t>
  </si>
  <si>
    <t>Toxicology</t>
  </si>
  <si>
    <t>10.1109/GMEPE/PAHCE65777.2025.11002840</t>
  </si>
  <si>
    <t>Vargas-Zambrano, L. C. &amp; Montiel-Espinosa, G. (2025). The Epistemological Role of Spatial Thinking in the Construction of Conic Sections. A Social Approach.  pp. 131-143. En: Barbin, E.; Fried, M. N.; Menghini, M. &amp; Saverio-Tortoriello, F. History and Epistemology in Mathematics Education: Trends, Practices, Future Developments. (Trends in the History of Science)</t>
  </si>
  <si>
    <t>Buenfil-Chi, T., Mercado-Uribe, H. &amp; Sierra-Valdez, F. J. (2025). Ros-Specific Neutralization of Bioactive Compounds: an Optical Approach.  Acs Omega, 10(25): 26857-26870.</t>
  </si>
  <si>
    <t>Hernandez, J. M., Ibanez-Cervantes, G., Nogueda-Torres, B., Camacho-Nuez, M., Camacho, A. D., Fuentes-Dominguez, D. &amp; Leon-Avila, G. (2025). Incidence of Ascaris Lumbricoides Over 20 Years in the Population of the United Mexican States (2003-2022) and Projection Through 2030.  Acta Parasitologica, 70(4): 139.</t>
  </si>
  <si>
    <t>Melendez-Aldana, M. A., Flores-Renteria, D., Padilla-Ramirez, F. J., Huerta-Martinez, F. M. &amp; Salcedo-Perez, E. (2025). Assessing Soil Health Under Contrasting Livestock Grazing Management Systems and Environmental Conditions.  Agriculture, Ecosystems &amp; Environment, 393: 109862.</t>
  </si>
  <si>
    <t>Azcorra, H., Castillo-Burguete, M. T., Lara-Riegos, J., Sarabia-Herrera, V., Salazar-Rendon, J. C., Mendez-Dominguez, N., Aelion, C. M. &amp; Leatherman, T. (2025). Market Integration and Secular Changes in Anthropometric Characteristics in Two Maya Communities From Yucatan, Mexico.  American Journal of Human Biology, 37(7): e70100.</t>
  </si>
  <si>
    <t>Soto-Pozos, A. F., Pineda, E., Rovito, S. M., Rebollar, E. A. &amp; Parra-Olea, G. (2025). The Long-Term Impact of the Pathogenic Fungus Batrachochytrium Dendrobatidis on a Neotropical Salamander Community in Mexico.  Amphibian &amp; Reptile Conservation, 19(1): 11-27.</t>
  </si>
  <si>
    <t>Leon, J. A., Liu, Y. H. &amp; Tindel, S. (2025). Euler Scheme for Sdes Driven by Fractional Brownian Motions: Integrability and Convergence in Law.  Annals of Applied Probability, 35(3): 1869-1912.</t>
  </si>
  <si>
    <t>Salas-Juarez, C. J., Garduno-Wilches, I., Chavez-Esquivel, G. et al. (2025). Tb2(Dpa)2(Hdpa)2 Green Emitter Coordination Compound: Photometric Analysis and Temperature-Dependence Luminescence.  Applied Organometallic Chemistry, 39(7): e70262.</t>
  </si>
  <si>
    <t>Wang, W. T., Yang, X. H., Jing, Y. P. et al. (2025). Luminosity and Stellar Mass Functions of Faint Photometric Satellites Around Spectroscopic Central Galaxies From Desi Year-1 Bright Galaxy Survey.  Astrophysical Journal, 986(2): 218.</t>
  </si>
  <si>
    <t>Rosillo, M. C., Lopez, O. C., Diaz, J. A., Gallardo, A. C. &amp; Cuero, H. A. C. (2025). High-Temperature Epitaxial Growth of Tantalum Nitride Thin Films on Mgo: Structural Evolution and Potential for Squid Applications.  Beilstein Journal of Nanotechnology, 16: 690-699.</t>
  </si>
  <si>
    <t>Diaz-Fernandez, L. C., Pina-Vazquez, C., Hernandez-Galdamez, H. V., Garrido, E. &amp; Villa-Trevino, S. (2025). Regulation and Signaling of Snx10, a Tumor Suppressor in Hepatocellular Carcinoma.  Biochimie, 237: 77-90.</t>
  </si>
  <si>
    <t>Singhawat, K., Thubsuang, U., Saramolee, P., Chuaboon, L., Treesatayapun, C. &amp; Seneesrisakul, K. (2025). Fractionation of Palm Oil Empty Fruit Bunch Using Deep Eutectic Solvent for Lignin Recovery and Cellulose Conversion to Levulinic Acid.  Biomass and Bioenergy, 202: 108184.</t>
  </si>
  <si>
    <t>Pasterny, Z., Barua, D., Mancera, E. &amp; Muszewska, A. (2025). Analysis of Nudix Enzymes Across Fungi Reveals Previously Unrecognized Diversity.  Bmc Genomics, 26(1): 606.</t>
  </si>
  <si>
    <t>Fabila-Monroy, R. &amp; Gregorio-Longino, D. (2025). A Note on the Asymptotic Value of the Isoperimetric Number of J(N, 2).  Boletin De La Sociedad Matematica Mexicana, 31(2): 92.</t>
  </si>
  <si>
    <t>Leyva-Cruz, E. O., Negrete-Godinez, D., Angeles-Beltran, D. &amp; Rodriguez-Vazquez, R. (2025). The Behavior of Divalent Metals in Double-Layered Hydroxides as a Fenton Bimetallic Catalyst for Dye Decoloration: Kinetics and Experimental Design.  Catalysts, 15(7): 687.</t>
  </si>
  <si>
    <t>Perdigon-Lagunes, P. &amp; Falcony-Guajardo, C. (2025). Sonochemical Synthesis of Luminescent Nd2o3 Nanoparticles and Optimization of Nir Luminescence Through Precursor Selection and Annealing Process.  Ceramics International, 51(18): 24511-24519.</t>
  </si>
  <si>
    <t>Oliva-Gonzalez, L. J. &amp; Martinez-Guerra, R. (2025). Conformable Fractional-Order Fixed-Point State Estimator for Discrete-Time Nonlinear Systems.  Chaos Solitons &amp; Fractals, 199: 116825.</t>
  </si>
  <si>
    <t>Paredes-Chi, A., Vazquez-Delfin, E., Benavides-Lahnstein, A., Galindo-De Santiago, C., Rios-Vazquez, A. &amp; Brodie, J. (2025). A Framework for Learning Through Citizen Science: the Case Study of the Big Seaweed Search Mexico.  Citizen Science: Theory and Practice, 10(1): 18.</t>
  </si>
  <si>
    <t>Treesatayapun, C. (2025). Prescribed Performance Control With Adaptive Erupting Funnel Function for a Class of Unknown Discrete-Time Systems and Undefined Disturbances.  Control Engineering Practice, 164: 106483.</t>
  </si>
  <si>
    <t>Cardona-Gutierrez, J. D., Ramos-Fernandez, J. C. &amp; Vacca-Gonzalez, H. (2025). Compactness of the Difference of Weighted Composition Operators Between Weighted Lp Spaces.  Cubo-a Mathematical Journal, 27(1): 119-133.</t>
  </si>
  <si>
    <t>Pashkov, A., Martinez-Hernandez, J. P., Herrera-Estrella, A., Cruz-Morales, P., Selem-Mojica, N. &amp; Villalobos-Escobedo, J. M. (2025). Hybrid De Novo Genome Assembly Data and Comparative Genomics of Fusarium Chlamydosporum Isolated From Infected Blackberry Fields.  Data in Brief, 61: 111854.</t>
  </si>
  <si>
    <t>Millan-Salvatierra, A. I., Bravata-Alcantara, J. C., Alvarado-Castro, V. M. et al. (2025). CD79A and IL7R mRNA Levels in the Cerebrospinal Fluid of Adults with Acute B-Cell Lymphoblastic Leukemia: A Pilot Study.  Diseases, 13(7): 206.</t>
  </si>
  <si>
    <t>Suarez-Miranda, H. V., Vargas-Gutierrez, G., Martinez-Baltodano, F. &amp; Pech-Rodriguez, W. J. (2025). Eco-Friendly Electrochemical Polishing of Stainless Steel Using a Nacl-Based Electrolyte to Reduce Deterioration in Seawater.  Electrochimica Acta, 536: 146751.</t>
  </si>
  <si>
    <t>Caballero-Ruiz, A., Lopez-Roldan, E., Luna, M., Rodriguez-Blanco, L., Polo-Castillo, L. E., Moreno, M. G., Ruiz-Huerta, L. &amp; Gutierrez, R. (2025). Automatic Optodrive for Extracellular Recordings and Optogenetic Stimulation in Freely Moving Mice.  Eneuro, 12(6): 0015252025.</t>
  </si>
  <si>
    <t>Apollon, W., Murugesan, S., Garcia-Mena, J., Coliente-Verdeja, T. G., Alvarez-Gallegos, A., Kamaraj, S. K., Rednam, U. &amp; Thirumurugan, A. (2025). Enhancing Microbial Fuel Cell Performance Through Biocomposting: Insights Into Bacterial Community Dynamics and Electrogenic Activity.  Environmental Science and Pollution Research, 32(26): 15942-15961.</t>
  </si>
  <si>
    <t>Andrade-Oliva, M. A., Barbosa-Sanchez, A. L., Marquez-Herrera, C. E., Aztatzi-Aguilar, O. G., Debray-Garcia, Y. &amp; Sierra-Vargas, M. P. (2025). Bioaccessibility of Metal (Loid)S From Fine Particulate Matter (Pm2.5) Varies by Artificial Lung Fluid Type, Season, and Location in Mexico City.  Environmental Science and Pollution Research, 32(25): 15232-15242.</t>
  </si>
  <si>
    <t>Pantaleon-Gomez, A. K., Avila-Rojas, S. H., Zavala-Guevara, I. P. et al. (2025). The 24p3 Receptor Is Implicated in Cadmium-Induced Distal Tubule Nephrotoxicity.  Environmental Toxicology and Pharmacology, 118: 104759.</t>
  </si>
  <si>
    <t>Hernandez-Tome, G., Kim, C. S. &amp; Lopez-Castro, G. (2025). Invisible Decays of Vector Charmonia and Bottomonia to Determine the Weak Mixing Angle at Quarkonia Scale.  European Physical Journal C, 85(6): 686.</t>
  </si>
  <si>
    <t>Arenas, S., Cruz-Nicolas, J., Giles-Perez, G., Barrera-Redondo, J., Reyes-Galindo, V., Mastretta-Yanes, A., Aguirre-Planter, E., Eguiarte, L. E. &amp; Jaramillo-Correa, J. P. (2025). Contribution of Range-Wide and Short-Scale Chemical Soil Variation to Local Adaptation in a Tropical Montane Forest Tree.  Evolutionary Applications, 18(7): e70116.</t>
  </si>
  <si>
    <t>Davila-Soberon, S., Morales-Diaz, A. &amp; Castelan, M. (2025). A Novel Image Dataset for Detecting and Classifying Mobility Aid Users.  Expert Systems With Applications, 293: 128697.</t>
  </si>
  <si>
    <t>Alvarez-Perez, O. B., Torres-Leon, C., Ventura Sobrevilla, J. M., Rojas, R., Aguilar Gonzalez, M. A., Rodriguez-Herrera, R. &amp; Aguilar, C. N. (2025). Enhancing the Shelf Life and Postharvest Life Quality of Tomato (Solanum Lycopersicum).  Exploration of Foods and Foodomics, 3(1): 101084.</t>
  </si>
  <si>
    <t>Baruch-Torres, N., Trasvina-Arenas, C. H., Gilea, A. I. et al. (2025). A Steric Gate Prevents Mutagenic Datp Incorporation Opposite 8-Oxo-Deoxyguanosine in Mitochondrial Dna Polymerases.  Febs Journal, 292(13): 3430-3448.</t>
  </si>
  <si>
    <t>Silva-Martinez, R. D., Aguilkar-Juarez, O., Valdez-Guzman, B. E., Aranda-Jaramillo, B. &amp; Carlos-Hernandez, S. (2025). Biological Hydrogen Production Through Dark Fermentation with High-Solids Content: An Alternative to Enhance Organic Residues Degradation in Co-Digestion with Sewage Sludge .  Fermentation-Basel, 11(7): 398.</t>
  </si>
  <si>
    <t>Tenorio-Rodriguez, P. A., Nicasio-Arzeta, S., Robledo, D. &amp; Freile-Pelegrin, Y. (2025). Consumer Acceptance of Edible Seaweed in Mexico: an Exploratory Study on Willingness.  Food Quality and Preference, 133: 105630.</t>
  </si>
  <si>
    <t>Villalobos-Delgado, L. H., Martinez-Martinez, Y. Y., Nevarez-Moorillon, G. V., Santiago-Castro, J. T., Soto-Simental, S., Juarez-Palomo, C. I. &amp; Guadarrama-Mendoza, P. C. (2025). Physicochemical Properties and Volatile Profile of Chito: a Traditional Dry-Cured Goat Meat Product.  Foods, 14(13): 2341.</t>
  </si>
  <si>
    <t>Escobar-Aguilar, E. S., Matos, T. &amp; Jimenez-Aquino, J. I. (2025). Fundamental Klein-Gordon Equation From Stochastic Mechanics in Curved Spacetime.  Foundations of Physics, 55(4): 60.</t>
  </si>
  <si>
    <t>Becerra-Cervera, A., Jimenez-Ortega, R. F., Aparicio-Bautista, D. I. et al. (2025). Gut Microbiota Changes in Postmenopausal Women With Low Bone Density Linked to Serum Amino Acid Metabolism.  Frontiers in Cellular and Infection Microbiology, 15: 1627519.</t>
  </si>
  <si>
    <t>Lazaro-Salazar, A. S., Guerra-Ramos, M. T., Fargher-Navarro, L. F. &amp; Hoogesteijn-Reul, A. L. (2025). "The World Is Dry, but I Am Fine" Self-Perception of the Human Right to Water and Sanitation in Trainee Teachers.  Frontiers in Education, 10: 1470636.</t>
  </si>
  <si>
    <t>Martinez-Rojas, V. A., Marquez, L. A., Martinez-Aguierre, C., Sollozo-Dupont, I., Lopez-Preza, F. I., Fuentes-Mejia, M., Alonso, M., Rocha, L. &amp; Galvan, E. J. (2025). Cannabidiol reduces synaptic strength and neuronal firing in layer V pyramidal neurons of the human cortex with drug-resistant epilepsy.  Frontiers in Pharmacology, 16: 1627465.</t>
  </si>
  <si>
    <t>Soto-Vazquez, R. (2025). Contributions of Geography to the Study of Mining in Latin America: a Bibliometric Analysis.  Geojournal, 90(4): 198.</t>
  </si>
  <si>
    <t>Gaxiola-Muniz, E., Aguilar-Lopez, R., Medina-Moreno, S. A. &amp; Tec-Caamal, E. N. (2025). Arsenic Precipitation and Bioscorodite Crystallization From Acidic Metallurgical Wastewater Under Different Bioreactor Schemes: in-Silico Performance Analysis.  Hydrometallurgy, 236: 106531.</t>
  </si>
  <si>
    <t>Romero, J. G., Martinez-Ramirez, M. A., Gandara-Sanchez, J. A. &amp; Rodriguez-Cortes, H. (2025). Simultaneous Inertia Estimation and Trajectory Tracking Control for Quadrotor Rotational Dynamics.  Ieee Control Systems Letters, 9: 1435-1440.</t>
  </si>
  <si>
    <t>Zhang, K. S., Yu, W., Jia, Y. &amp; Chai, T. Y. (2025). Comprehensive Production Index Prediction Using Dual-Scale Deep Learning in Mineral Processing.  Ieee Transactions on Neural Networks and Learning Systems, 36(7): 13593-13607.</t>
  </si>
  <si>
    <t>Hernandez-Sanchez, A., Alfaro, M., Molina, A., Poznyak, A. &amp; Chairez, I. (2025). Distributed Non-Singular Terminal Sliding-Mode Control for a Synchronized Motion of a Cartesian and a Robotic Manipulator.  Iet Control Theory and Applications, 19(1): e70001.</t>
  </si>
  <si>
    <t>Montero-Tavera, C., Durruthy-Rodriguez, M. D., Moya-Canul, K. M., Estrella-Nunez, J. M., Olguin, D. &amp; Yanez-Limon, J. M. (2025). Physical Properties of the K0.5na0.5nbo3 Compound Doped With Li, La, and Ti in Concentration Lower Than 1.3 Mol%.  International Journal of Ceramic Engineering and Science, 7(4): e70012.</t>
  </si>
  <si>
    <t>Chavez-Cardenas, H., Sanchez-Castro, M. E. &amp; Padmasree, K. P. (2025). Effect of Doping Higher Valence Cations of Different Sizes on the Electrical Properties of Nd4ga1.9a0.1o9.05 (A=Ge4+, Zr4+and Ti4+) Oxides.  International Journal of Hydrogen Energy, 144: 1104-1114.</t>
  </si>
  <si>
    <t>Kunhiraman, A. K., Raj, A. T., Puthalath, M. R., Alonso-Lemus, I. &amp; Aishwarya, R. (2025). Pd-Mos2/Cos2@Carbon Nanostructure as Cathode Catalyst for Proton Exchange Membrane Water Electrolyser.  International Journal of Hydrogen Energy, 144: 1231-1239.</t>
  </si>
  <si>
    <t>Medina-Hernandez, A. E., Vera-Reyes, I., Rios-Castro, E., Torres-Ruiz, J. J., Ponce-Noyola, T., Trejo-Tapia, G., Garay-Arroyo, A., Barrera-Cortes, J. &amp; Ramos-Valdivia, A. C. (2025). Proteomic Analysis and Expression of Selected Genes During the Early Somatic Embryogenesis of Jatropha Curcas L.  International Journal of Molecular Sciences, 26(13): 6384.</t>
  </si>
  <si>
    <t>Orea, W., Carrillo, E. D., Hernandez, A., Moreno, R., Garcia, M. C. &amp; Sanchez, J. A. (2025). Pharmacological Preconditioning With Diazoxide Upregulates Hcn4 Channels in the Sinoatrial Node of Adult Rat Cardiomyocytes.  International Journal of Molecular Sciences, 26(13): 6062.</t>
  </si>
  <si>
    <t>Garca-Chavez, J. N., Contreras-Paredes, A., Gonzalez-Espinosa, C., Martinez-Ramirez, I., Langley, E., Lizano, M. &amp; Munoz-Bello, J. O. (2025). Association of Gene Expression Profiles in Hpv-Positive Head and Neck Squamous Cell Carcinoma With Patient Outcome: in Search of Prognostic Biomarkers.  International Journal of Molecular Sciences, 26(12): 5894.</t>
  </si>
  <si>
    <t>Alvarado-Hernandez, D. L., Noyola, M. V., Martinez-Rider, R., Bernal-Silva, S. &amp; Comas-Garcia, A. (2025). Nk Cells: a Powerful Squad Versus Sars-Cov-2.  International Journal of Molecular Sciences, 26(13): 6500.</t>
  </si>
  <si>
    <t>Flores-Conde, A., Reyes-Rodriguez, J. L., Santoyo-Salazar, J., Romero-Ibarra, J. E., Ortega-Lopez, M., Tomas, S. A. &amp; Bahena-Uribe, D. (2025). Tuning Nanostructure and Phase of Molybdenum Disulfide Nanosheets Through Oleylamine-Oleic Acid Ratios Via Thermocolloidal Chemical Reduction.  Journal of Alloys and Compounds, 1036: 182048.</t>
  </si>
  <si>
    <t>Zepeda, E., Vasquez-Elizondo, R. M., Freile-Pelegrin, Y., Pliego-Cortes, H., Bourgougnon, N. &amp; Robledo, D. (2025). Photosynthetic Physiology and Antioxidant Compounds in Gracilaria Cornea (Rhodophyta) Under Light Modulation.  Journal of Applied Phycology, 37: 1541-1555.</t>
  </si>
  <si>
    <t>Perez, K. L., Lopez-Lopez, E., Soulage, F., Felix, E., Medina-Franco, J. L. &amp; Miranda-Quintana, R. A. (2025). Growth Vs Diversity: a Time-Evolution Analysis of the Chemical Space.  Journal of Chemical Information and Modeling, 65(13): 6788-6796.</t>
  </si>
  <si>
    <t>Acharya, S., Agarwal, A., Rinella, G. A. et al. (2025). Multimuons in Cosmic-Ray Events as Seen in Alice at the Lhc.  Journal of Cosmology and Astroparticle Physics(4): 009.</t>
  </si>
  <si>
    <t>Mendoza-Enriquez, B. U., Rangel-Ayala, M., Kumar, Y., Escorcia-Garcia, J., Gomez-Aguilar, J. F., Khandual, S. &amp; Agarwal, V. (2025). Multifunctional Arthrospira Platensis Biomass Derived Carbon Dots: Sensing/Removal of Heavy Metal Ions, High-Power Light-Emitting Devices, and Some Machine Learning Assisted Approaches for Solid State Sensor.  Journal of Environmental Chemical Engineering, 13(5): 117827.</t>
  </si>
  <si>
    <t>De Folter, S. (2025). Almost Lost in Translation: Integrated Transcriptome and Proteome Analyses for Early Arabidopsis Flower Development.  Journal of Experimental Botany, 76(10): 2602-2605.</t>
  </si>
  <si>
    <t>Cruz-Holguin, V. J., Romero-Flores, I. S., Olmos-Bustos, L. G., Garcia-Cordero, J., Leon-Juarez, M. &amp; Cedillo-Barron, L. (2025). Update on Antimicrobial Peptides: Key Elements in Orthoflavivirus Infection-an Overview.  Journal of General Virology, 106(7): 002129.</t>
  </si>
  <si>
    <t>Arroyo-Urena, M. A., Ibarra, A., Roig, P. &amp; Valencia-Perez, T. (2025). Prospects for Detecting the Rare Heavy Higgs Decay H -&gt; hgg Through the H-&gt; bb over bar gg Channel at the Lhc.  Journal of High Energy Physics(7): 106.</t>
  </si>
  <si>
    <t>Montero, M. &amp; Zapata, L. (2025). M-Theory Boundaries Beyond Supersymmetry.  Journal of High Energy Physics(7): 90.</t>
  </si>
  <si>
    <t>Esfandl, F., Ebrahimi, M., Zarelan, E. et al. (2025). Cms Rpc Link System Tester and Quality Control.  Journal of Instrumentation, 20(6): P06023.</t>
  </si>
  <si>
    <t>Munoz-Arroyo, R., Hdz-Garcia, H. M., Hernandez-Garcia, F. A., Alvarez-Vera, M., Bahrami, A., Naeem, M., Flores, I. G. &amp; Ruiz-Mondragon, J. J. (2025). A380 Aluminum Molten Processing Using Silica-Nanoparticle Enriched Zeolite With Thermal Aging Treatment.  Journal of Materials Engineering and Performance, 34: 13002-13014.</t>
  </si>
  <si>
    <t>Reyes-Vallejo, O., Cano, F. J., Sanchez-Albores, R., Luevano-Hipolito, E., Serrano-Ramirez, R. P., Hernandez-Cruz, M. C., Valencia, D., Torres-Martinez, L. M. &amp; Velumani, S. (2025). Sustainable Combustion Synthesis of Bivo4 Using Orange Peel for Photocatalytic Applications.  Journal of Materials Science-Materials in Electronics, 36(20): 1251.</t>
  </si>
  <si>
    <t>Farfan-Paredes, M., Ochoa, M. E., Leyva-Ramirez, M. A. &amp; Santillan, R. (2025). Nitroso-Oxime Tautomerism in Nitroso Pyrroles: Revealing Spectral Properties and Crystalline Structure.  Journal of Molecular Structure, 1344: 142956.</t>
  </si>
  <si>
    <t>Madrer, N., Perera, N. D., Uccelli, N. A. et al. (2025). Neural Metabolic Networks: Key Elements of Healthy Brain Function.  Journal of Neurochemistry, 169(6): e70084.</t>
  </si>
  <si>
    <t>Pluma-Pluma, A., Tovias-Sanchez, L., Romero-Sandoval, E. A. &amp; Murbartian, J. (2025). Glucocorticoid Receptor Dynamics and Neuroinflammation in Chronic Restraint Stress-Induced Mechanical Allodynia in Female Rats.  Journal of Pain, 34: 105473.</t>
  </si>
  <si>
    <t>Silva-Gonzalez, R., Olguin-Melo, D. &amp; Yanez-Limon, J. M. (2025). Self-Consistent Dft+U+V Study of Ground State Properties in Bifeo3system.  Journal of Physics-Conference Series, 3027(1): 012070.</t>
  </si>
  <si>
    <t>Olguin, D. &amp; Rubio-Ponce, A. (2025). Ab Initio Study of Rutile and Anatase Tio2impurified With Gd and Tb Ions.  Journal of Physics: Conference Series, 3027(1): 012052.</t>
  </si>
  <si>
    <t>Ponce-Hernandez, J., Sacramento, A., Estrada, A. &amp; Balderrama, V. S. (2025). Innovative Humidity Diagnostic Method Based on Pem Fuel Cell Transient Response.  Journal of Solid State Electrochemistry, 29: 2911-2924.</t>
  </si>
  <si>
    <t>Vasquez-Elizondo, R. M., Vazquez-Delfin, E., Freile-Pelegrin, Y., Sanchez-Garcia, M., Roberson, L. M. &amp; Robledo, D. (2025). Physiological and Growth Responses of Eucheumatopsis Isiformis Morphotypes to Different Light and Temperature Regimes.  Journal of the World Aquaculture Society, 56(4): e70043.</t>
  </si>
  <si>
    <t>Trevino-Kauffmann, M. A., Esparza-Rivera, D. &amp; Rojas, A. (2025). Sublimation Enthalpies of Organic Compounds by Isothermal Thermogravimetry.  Journal of Thermal Analysis and Calorimetry, 150: 6839-6850.</t>
  </si>
  <si>
    <t>Esparza-Rivera, D., Trevino-Kauffmann, M. A. &amp; Rojas, A. (2025). Enthalpies and Entropies of Sublimation and Vaporization of Aza Crown Ethers and Cryptands Measured by Tga.  Journal of Thermal Analysis and Calorimetry, 150: 6871-6883.</t>
  </si>
  <si>
    <t>Reza, V., Torres, J. &amp; Guerrero, J. (2025). A Robust Hybrid Observer for Estimating States, Reaction Rates, and an External Input Disturbance for a Continuous Bioreactor.  Kybernetika, 61(3): 404-428.</t>
  </si>
  <si>
    <t>Goncalves, D. L. &amp; Gonzalez, J. (2025). Borsuk-Ulam Property for Graphs Ii: the Zn-Action.  Lobachevskii Journal of Mathematics, 46(3): 1057-1075.</t>
  </si>
  <si>
    <t>Zuniga-Valenzuela, P., Crawford, B., Cisternas-Caneo, F., Rodriguez-Tello, E., Soto, R., Barrera-Garcia, J. &amp; Lepe-Silva, F. (2025). Binary Chaotic White Shark Optimizer for the Unicost Set Covering Problem.  Mathematics, 13(13): 2175.</t>
  </si>
  <si>
    <t>Roque, E. &amp; Torba, S. M. (2025). Representation of Solutions of the One-Dimensional Dirac Equation in Terms of Neumann Series of Bessel Functions.  Mathematics and Computers in Simulation, 238: 568-584.</t>
  </si>
  <si>
    <t>Imran, K., Iqbal, M. J., Ahmed, M. M. et al. (2025). Epigenetic Dysregulation in Cancer: Mechanisms, Diagnostic Biomarkers and Therapeutic Strategies.  Medical Oncology, 42(8): 359.</t>
  </si>
  <si>
    <t>Castillo-Vazquez, S. K., Palacios-Gonzalez, B., Vela-Amieva, M. et al. (2025). Insomnia, Cognitive Impairment, or a Combination of Both, Alter Lipid Metabolism Due to Changes in Acylcarnitine Concentration in Older Persons.  Metabolites, 15(6): 417.</t>
  </si>
  <si>
    <t>Vazquez-Gonzalez, P. J., Paniagua-Chavez, M. L., Mota-Grajales, R. &amp; Hernandez-Gutierrez, C. A. (2025). Automated SILAR System for High-Precision Deposition of CZTS Semiconductor Thin Films.  Micro-Switzerland, 5(3): 32.</t>
  </si>
  <si>
    <t>Zamora-Briseno, J. A., Hernandez-Velazquez, I. M., Pereira-Santana, A. et al. (2025). Hemocytes of the Caribbean Spiny Lobster Panulirus Argus Exhibit Extensive Transcriptional Changes at an Advanced Stage of Pav1 Infection.  Microbial Pathogenesis, 206: 107801.</t>
  </si>
  <si>
    <t>Wong-Villareal, A., Ruiz-Sanchez, E., Cua-Basulto, M. et al. (2025). Acaricidal Activity of Biosurfactants Produced by Serratia ureilytica on Tetranychus urticae and Their Compatibility with the Predatory Mite Amblyseius swirskii.  Microbiology Research, 16(7): 150.</t>
  </si>
  <si>
    <t>Barreto, A., Luna-Pabello, V. M., Sacristan-De Alva, M., Palomino-Albarran, I. G., Arenas, M. &amp; Gaxiola, G. (2025). Valorization of Low-Nitrogen, High-Organic-Load Shrimp Aquaculture Wastewater by Dunaliella salina: Pollutant Removal and High-Value-Biomass Production.  Microorganisms, 13(7): 1484.</t>
  </si>
  <si>
    <t>Sanchez-Argaez, A. B., Herrera-Torres, E., Moreno-Lafont, M. C., Flores-Romo, L. &amp; Lopez-Santiago, R. (2025). Enhanced Isolation of Brucella abortus from Lymphoid Tissues of Mice Orally Infected with Low Doses in a Two-Step Procedure.  Microorganisms, 13(7): 1442.</t>
  </si>
  <si>
    <t>Sahu, S., Pacheco-Ake, R. D., Sanchez-Colon, G., Perez-Sanchez, D., Puga-Oliveros, A. U. &amp; Rajpoot, S. (2025). Constraining the Redshift of Pg 1553+113 Using the Photohadronic Model.  Monthly Notices of the Royal Astronomical Society, 540(4): 3483-3492.</t>
  </si>
  <si>
    <t>Carrillo-Ramirez, D. E., Rendon-Angeles, J. C., Matamoros-Veloza, Z., Lopez-Cuevas, J., Juarez-Ramirez, I. &amp; Ueda, T. (2025). Fast Alkaline Hydrothermal Synthesis of Pyrophosphate Bacr2(P2o7)2 Nanoparticles and Their Nir Spectral Reflectance.  Nanomaterials, 15(13): 982.</t>
  </si>
  <si>
    <t>Soltani, S., Yan, M. Y., Yu, Q. X. et al. (2025). New Molecular Components of High and Low Affinity Iron Import Systems in Drosophila.  Nature Communications, 16(1): 5662.</t>
  </si>
  <si>
    <t>Mendez-Flores, O. G., Costa, A. C. R., De Aguiar, A. F. L., Paes-Colli, Y., Batista, C. M., Ribeiro-Resende, V. T., Ortega, A. &amp; Reis, R. A. D. (2025). Extracellular Matrix Proteins Differentiate Postnatal Mouse Retina Neurospheres Into Neurons or Glia Profiles.  Neurochemical Research, 50(4): 242.</t>
  </si>
  <si>
    <t>Conry, B., Navarro-Solis, D. J., Hein, H., Holzhauser, M., Konings, R. &amp; Lopez-Honorato, E. (2025). Thermal Oxidation of Nuclear Graphite and Pyrolytic Carbon CoatingsÔÿå.  Nuclear Engineering and Design, 442: 114257.</t>
  </si>
  <si>
    <t>Thiel, M., De Souza, S. F., Tytgat, M. et al. (2025). Cms Irpc Clustering Algorithm and Hit Reconstruction.  Nuclear Instruments &amp; Methods in Physics Research Section a-Accelerators Spectrometers Detectors and Associated Equipment, 1080: 170579.</t>
  </si>
  <si>
    <t>Soriano-Romero, O., CaldiÒ▒O, U., Lozada-Morales, R., Tomas, S. A., Vargas-Garcia, V., Carmona-Tellez, S. &amp; Rocha, A. N. M. (2025). Blue, Bluish-White, Cold-White, and Greenish-Yellow Light Emission Generation in Zinc Phosphate Glasses Activated With Ag Molecular-Like Clusters and Tb3+.  Optical Materials, 167: 117284.</t>
  </si>
  <si>
    <t>Aguirre-Serrano, S., Morales-Acevedo, A. &amp; Bernal-Correa, R. (2025). Modeling Two and Three-Junction Perovskite/Silicon and Perovskite/Cis Tandem Solar Cells.  Physica Scripta, 100(7): 075030.</t>
  </si>
  <si>
    <t>Diaz, B., Gonzalez, D., Hernandez, M. J. &amp; Vergara, J. D. (2025). Time-Dependent Quantum Geometric Tensor and Some Applications.  Physica Scripta, 100(7): 075261.</t>
  </si>
  <si>
    <t>Abud, A. A., Abi, B., Acciarri, R. et al. (2025). Supernova Pointing Capabilities of Dune.  Physical Review D, 111(9): 092006.</t>
  </si>
  <si>
    <t>Hayrapetyan, A., Tumasyan, A., Adam, W. et al. (2025). Measurement of the Higgs Boson Mass and Width Using the Four-Lepton Final State in Proton-Proton Collisions at root êÜS=13 Tev.  Physical Review D, 111(9): 092014.</t>
  </si>
  <si>
    <t>Acharya, S., Agarwal, A., Aglieri Rinella, G. et al. (2025). First Measurement of Ds1(1+)(2536)+ and D*s2(2+)(2573)+ Production in Proton-Proton Collisions at root at s = 13 TeV at the Lhc.  Physical Review D, 111(11): 112005.</t>
  </si>
  <si>
    <t>Hayrapetyan, A., Tumasyan, A., Adam, W. et al. (2025). Search for Heavy Neutral Resonances Decaying to Tau Lepton Pairs in Proton-Proton Collisions at root s = 13 TeV.  Physical Review D, 111(11): 112004.</t>
  </si>
  <si>
    <t>Garcia-Munoz, J. D., Matinez-Torres, P. &amp; Raya, A. (2025). Quantum Harmonic Oscillator With Complex Frequency and Thermal Wave Propagation in Materials.  Physics Letters a, 555: 130771.</t>
  </si>
  <si>
    <t>Acharya, S., Agarwal, A., Aglieri Rinella, G. et al. (2025). Direct-Photon Production in Inelastic and High-Multiplicity ProtonÔÇôProton Collisions at S= 13 Tev.  Physics Letters B, 868: 139645.</t>
  </si>
  <si>
    <t>Acharya, S., Agarwal, A., Aglieri Rinella, G. et al. (2025). Studying Charm Hadronisation Into Baryons With Azimuthal Correlations of L+c With Charged Particles in Pp Collisions at root s = 13 Tev.  Physics Letters B, 868: 139681.</t>
  </si>
  <si>
    <t>Hayrapetyan, A., Tumasyan, A., Adam, W. et al. (2025). Multiplicity Dependence of Charm Baryon and Charm Meson Production in Ppb Collisions at root Snn = 8.16 TeV.  Physics Letters B, 868: 139672.</t>
  </si>
  <si>
    <t>Chekhovsky, V., Hayrapetyan, A., Makarenko, V. et al. (2025). Determination of the Strong Coupling and Its Running From Measurements of Inclusive Jet Production.  Physics Letters B, 868: 139651.</t>
  </si>
  <si>
    <t>Morales-Vazquez, C. M., Dagio-Hernandez, M. A., Camacho-Manriquez, L. D. et al. (2025). A Bacteriophage-Derived Primase-Helicase Orchestrates Plant Organellar Dna Replication.  Physiologia Plantarum, 177(4): e70379.</t>
  </si>
  <si>
    <t>Dipp-Alvarez, M., Lorenzo-Manzanarez, J. L., Flores.Sandoval, E. et al. (2025). The Mpant-Auxin Loop Modulates Marchantia Polymorpha Development.  Physiologia Plantarum, 177(4): e70365.</t>
  </si>
  <si>
    <t>Sanchez-Tovar, M. R., Carbajal-Valenzuela, I. A., Godinez-Mendoza, P. L., Rivera-Bustamante, R. F., Saavedra-Trejo, D. L., Guevara-Gonzalez, R. G. &amp; Torres-Pacheco, I. (2025). Defense Response to Viral Single and Mixed Infections by Pepper Golden Mosaic Virus and Tobacco Mosaic Virus in Capsicum Chinense Jacq. Treated With Titanium Dioxide Nanoparticles.  Physiological and Molecular Plant Pathology, 139: 102847.</t>
  </si>
  <si>
    <t>Mavrodieva, V., Dennis, G., Xoconostle-Cazares, B. et al. (2025). Pilot for Harmonization of Diagnostic Protocols for Tomato Brown Rugose Fruit Virus (Tobrfv) in Tomato and Pepper Seeds.  Phytofrontiers, 5: 187-196.</t>
  </si>
  <si>
    <t>Ramos-Pulido, J. &amp; De Folter, S. (2025). Confocal Imaging of the Cell Cycle and Cytokinin Signaling During Gynoecium Development in Arabidopsis.  Plant Journal, 122(6): e70299.</t>
  </si>
  <si>
    <t>Devkar, V., D'agostino, L., Kshetry, A. O. et al. (2025). Cell-Type-Specific Response to Silicon Treatment in Soybean Leaves Revealed by Single-Nucleus Rna Sequencing and Targeted Gene Editing.  Plant Journal, 123(1): e70309.</t>
  </si>
  <si>
    <t>Lopez, A., Gil-Lievana, E. &amp; Gutierrez, R. (2025). Sex-Specific Effects of Appetite Suppressants on Stereotypy in Rats.  Plos One, 20(6): e0325067.</t>
  </si>
  <si>
    <t>Maas-Hernandez, L. A., Olvera-Novoa, M. A., Rogers, A., Felaco, L., Macal-Lopez, K. &amp; Colas-Marrufo, T. (2025). Description of the Embryonic Development of Holothuria Floridana (PourtalÒ¿S, 1851) to Produce Juveniles for Aquaculture and Restocking.  Plos One, 20(7): e0325564.</t>
  </si>
  <si>
    <t>Castro-Munozledo, F. (2025). Analisis de perfiles transcripcionales: ventajas y dificultades en su ejecucion.  Revista De Educacion Bioquimica, 44(2): 82-98.</t>
  </si>
  <si>
    <t>Calderon-Salinas, J. V. &amp; Camacho-Carranza, R. (2025). Inteligencia artificial, una herramienta que llego para quedarse.  Revista De Educacion Bioquimica, 44(2): 65-69.</t>
  </si>
  <si>
    <t>Camacho-Carranza, R. &amp; Calderon-Salinas, J. V. (2025). Creatividad y patentes en Mexico: un asunto pendiente.  Revista De Educacion Bioquimica, 44(1): 3-9.</t>
  </si>
  <si>
    <t>Garcia-Feria, C., Resendiz-Hernandez, P. J., Cortes-Hernandez, D. A. &amp; Ochoa-Palacios, R. M. (2025). Magnesium ferrite nanoparticles as cancer treatment adjuvants: synthesis, characterization, and heating capacity.  Revista Internacional De Investigacion e Innovacion Tecnologica, 13(75): 69-83.</t>
  </si>
  <si>
    <t>Hernandez, M. C. R., Lopez, R. H. C., Olvera-Valdez, M., Morales, L. G. F., Martinez, I. I. P., Ramos, M. A. T., Victoria, M. G., Mejia, R. F. &amp; Basurto, J. C. (2025). Piperidine and Valproic Acid Hybrid Compound () Outperforms Methotrexate as Anti-Proliferative and Cells Migration Inhibition.  Rsc Advances, 15(31): 25291-25309.</t>
  </si>
  <si>
    <t>Perez-Miguel, A., Jardon-Aguilar, H., Tirado-Mendez, J. A., Gomez-Villanueva, R., Flores-Leal, R. &amp; Fritz-Andrade, E. (2025). An in-Depth Statistical Analysis of the Tarc Parameter to Evaluate the Real Impact of Random Phases in Mimo Antennas.  Sensors, 25(13): 4171.</t>
  </si>
  <si>
    <t>Diaz-Fernandez, M., Ramon-Sierra, J., Ortiz-Vazquez, E. &amp; Fernandez-Herrera, M. A. (2025). a-Bromoketone Derivatives From Lithocholic Acid: a Comprehensive Evaluation of Their Antibacterial Activity.  Steroids, 221: 109658.</t>
  </si>
  <si>
    <t>Cantu-Delgado, N. A. &amp; Garnica-Garza, H. M. (2025). Feasibility of Radiotherapy Fiducial Marker Tracking Via Single-Shot X-Ray Acoustic Tomography.  Technology in Cancer Research &amp; Treatment, 24: 1-10.</t>
  </si>
  <si>
    <t>Valencia-Rodriguez, D. C. &amp; Coello, C. A. C. (2025). A Novel Framework to Construct Quality Indicators Using the Linear Assignment Problem.  Top, 33: 378-394.</t>
  </si>
  <si>
    <t>Rodriguez-Torres, A., Morales-Valdez, J. &amp; Yu, W. (2025). Semi-Active Vibration Control Via a Magnetorheological Damper and Active Disturbance Rejection Control.  Transactions of the Institute of Measurement and Control, 47(11): 2285-2298.</t>
  </si>
  <si>
    <t>Segura-Cadiz, F. M., Zamora-Briseno, J. A., Hernandez-Perez, A., Montero-Munoz, J. L., Perez-Vega, J. A., Cerqueda-Garcia, D., Valenzuela-Jimenez, M. C., Gaxiola-Cortes, G. &amp; Rodriguez-Canul, R. (2025). Early Infection With White Spot Syndrome Virus Promotes Changes in the Gut Microbiome and Immune-Energy Related Genes of Shrimps Litopenaeus Vannamei (Boone, 1931).  Veterinaria Mexico, 12: 1377.</t>
  </si>
  <si>
    <t>Bertolasi, J., Garcia-Hernandez, N. V., Memeo, M., Guarischi, M. &amp; Gori, M. (2025). Evaluation of HoloLens 2 for Hand Tracking and Kinematic Features Assessment.  Virtual Worlds, 4(3): 31.</t>
  </si>
  <si>
    <t>Morales-Mndoza, A. G., Flores-Trujillo, A. K. I., Del Razo, L. M., Pena-Ocana, B. A., Missirlis, F. &amp; Rodriguez-Vazquez, R. (2025). Could the Presence of Ferrihydrite in a Riverbed Impacted by Mining Leachates Be Linked to a Reduction in Contamination and Health Indexes?  Water, 17(15): 2167.</t>
  </si>
  <si>
    <t>Brief Report</t>
  </si>
  <si>
    <t>MATEMATICA EDUCATIVA</t>
  </si>
  <si>
    <t>MATEMATICAS</t>
  </si>
  <si>
    <t>LANSE</t>
  </si>
  <si>
    <t>FARMACOLOGIA</t>
  </si>
  <si>
    <t>CONAHCYT [FORDECYT—PRONACES/61517/2020]</t>
  </si>
  <si>
    <t>Consejo Nacional de Humanidades, Ciencias y Tecnologas [0020206BA1, A1-S-8125]; CONAHCyT, Mexico [FIDSC2018/72]</t>
  </si>
  <si>
    <t>SECIHTI doctoral scholarship; SECIHTI [CBF2023-2024-2528]; [SIP20230565]; [SIP20240103]</t>
  </si>
  <si>
    <t>Programa de Apoyo a Proyectos de Investigacion e Innovacion Tecnologica (PAPIIT-UNAM) [IN205521]; Programa de Posgrado en Ciencias Biologicas, UNAM and CONAHCyT [CVU/Becario: 742781]</t>
  </si>
  <si>
    <t>PSC-CUNY Award [66385-00 54]</t>
  </si>
  <si>
    <t>Instituto Politecnico Nacional [SIP 20240662, SIP 2258]; Universidad Autbnoma Metropolitana [CBI-UAM-A: CB005-22, CBI-UAM-A: CB008-24]</t>
  </si>
  <si>
    <t>NSFC [12273021,12022307, 12133006]; National Key R&amp;D Program of China [2023YFA1605600, 2023YFA1605601]; Yangyang Development Fund</t>
  </si>
  <si>
    <t>Thailand Science Research and Innovation Fund [FRB660041/0227-WU05]; Walailak University Graduate Scholarships [05/2022]</t>
  </si>
  <si>
    <t>National Science Centre [2021/41/B/NZ2/02426]; CONACYT [I0200/111/2024]</t>
  </si>
  <si>
    <t>CONACYT [FORDECYT-PRONACES/39570/2020]</t>
  </si>
  <si>
    <t>Consejo Nacional de Ciencia, Humanidades y Tecnologia (CONACHYT)</t>
  </si>
  <si>
    <t>British Academy’s Knowledge Frontiers: International Interdisciplinary Research 2021 Programme</t>
  </si>
  <si>
    <t>UNAM PAPIIT [IA106323]</t>
  </si>
  <si>
    <t>Secretaria de Salud de México [E022]</t>
  </si>
  <si>
    <t>Secretaria de Ciencia, Humanidades, Tecnologia e Innovacion (Secihti) [845101]</t>
  </si>
  <si>
    <t>CONAHCyT Fronteras de la Ciencia [CF-2023-G-518]; PAPIIT [IN102423]</t>
  </si>
  <si>
    <t>Cinvestav; CONAHCYT [163235]; SECIHTI [878025]; SIP-IPN [SIP-20231443, 20240941]</t>
  </si>
  <si>
    <t>CINVESTAV; SECIHTI [934198]; Conacyt-BMBF [267755]</t>
  </si>
  <si>
    <t>National Research Foundation of Korea [RS-2022-NR074767, RS-2022-NR070836, CBF2023-2024-3226]; National Research Foundation (NRF) of the Korean government</t>
  </si>
  <si>
    <t>CONACyT [CB-2016-284457, 278987]; Direccion General de Asuntos de Personal Academico at UNAM [PAPIIT IN224723]; Instituto de Ecologia, UNAM</t>
  </si>
  <si>
    <t>CONAHCYT-Ciencias de Frontera (Mexico) [CF-2019-170713, CF-2023-G-1168]; Italian Telethon Foundation [GGP19287A]</t>
  </si>
  <si>
    <t>SECIHTI [EPM-2023-479253]</t>
  </si>
  <si>
    <t>CONACYT [PN-CONACYT 2015–01-118]</t>
  </si>
  <si>
    <t>SECIHTI [A1-S-8742, 304001, 376127, 240512]</t>
  </si>
  <si>
    <t>CONACYT [7876, 87783, 262233, 26267M, SALUD-2010-01-139796, SALUD-2011-01-161930, CB-2013-01-221628, CF-2019-102962]; Secretariade Ciencia, Humanidades, Tecnologimath;iae Innovacion (Secihti-Estancia Posdoctoral de Incidencia Inicial [CVU508876]; Programa deInvestigadores e Investigadoras of the Consejo Mexiquense deCiencia y Tecnologia (COMECYT) [CAT2024-0036]; Financiamiento de Proyectos de Investigacion para la Salud(FPIS) [FPIS2023-INMEGEN-5251]; INMEGEN [346-05/2018/I]</t>
  </si>
  <si>
    <t>National Humanities, Science and Technology Council of Mexico [787523]</t>
  </si>
  <si>
    <t>Cinvestav México; National Council of Science and Technology (Conahcyt) [A3-S-26782]</t>
  </si>
  <si>
    <t>SECIHTI [CVU: 1079221]; Project Ciencia de Frontera [CF-2023-I-551]; SECIHTI through the Project Ciencia de Frontera [CF-2023-I-551]</t>
  </si>
  <si>
    <t>Research Program of the Liaoning Liaohe Laboratory [LLL23ZZ-05-01]; National Natural Science Foundation of China [61991404]; Key Research and Development Program of Liaoning Province [2023JH26/10200011]</t>
  </si>
  <si>
    <t>Instituto Tecnolgico y de Estudios Superiores de Monterrey [IJXT070-22TE6000, IJXT070-22EG59001, 2023, IJXT070-23EG60002]; Tecnologico de Monterrey, Institute of Advanced Materials for Sustainable Manufacturing under the grant Challenge-Based Research Funding Program Challenge-Based Research Funding Program 2022 project</t>
  </si>
  <si>
    <t>CONAHCYT [152020, 125LN]</t>
  </si>
  <si>
    <t>Govt of India [ARDB/01/2031976/M/I]</t>
  </si>
  <si>
    <t>Consejo Nacional de Humanidades, Ciencias y Tecnologias (CONHACYT)-Mexico [556174]; Cinvestav</t>
  </si>
  <si>
    <t>CONAHCyT Paradigmas y Controversias de la Ciencia [PCC 320812]; PRONAII-7-VIRUS Y CANCER [303044]; Instituto Nacional de Cancerologia [024/019/IBI, CEI/025/24, 015/039/IBI, CEI/998/15]</t>
  </si>
  <si>
    <t>SNI-CONAHCYT</t>
  </si>
  <si>
    <t>ISBlue [Ndegrees 615458]; ISblue project, Interdisciplinary Graduate School for the Blue Planet [ANR-17-EURE-0015]; French government</t>
  </si>
  <si>
    <t>National Institute of General Medical Sciences [R35GM150620]; National Institute of General Medical Sciences of the National Institutes of Health [894234]; Consejo Nacional de Humanidades, Ciencia y Tecnologia [IG200124]; DGAPA, UNAM, Programa de Apoyo a Proyectos de Investigacion e Innovacion Tecnologica (PAPIIT)</t>
  </si>
  <si>
    <t>A. I. Alikhanyan National Science Laboratory (Yerevan Physics Institute) Foundation (ANSL), State Committee of Science and World Federation of Scientists (WFS), Armenia; Austrian Science Fund (FWF), Austria [M 2467-N36]; Nationalstiftung fur Forschung, Technologie und Entwicklung, Austria; Ministry of Communications and High Technologies, National Nuclear Research Center, Azerbaijan; Conselho Nacional de Desenvolvimento Cientifico e Tecnologico (CNPq), Brazil; Financiadora de Estudos e Projetos (Finep), Brazil; Fundacao de Amparo a Pesquisa do Estado de Sao Paulo (FAPESP), Brazil; Universidade Federal do Rio Grande do Sul (UFRGS), Brazil; Bulgarian Ministry of Education and Science, within the National Roadmap for Research Infrastructures 2020-2027 (object CERN), Bulgaria; Ministry of Science &amp; Technology of China (MSTC), China; National Natural Science Foundation of China (NSFC), China; Croatian Science Foundation, Croatia; Centro de Aplicaciones Tecnologicas y Desarrollo Nuclear (CEADEN), Cubaenergia, Cuba; Ministry of Education, Youth and Sports of the Czech Republic, Czech Republic; Danish Council for Independent Research | Natural Sciences, Denmark; VILLUM FONDEN, Denmark; Danish National Research Foundation (DNRF), Denmark; Helsinki Institute of Physics (HIP), Finland; Commissariat a l'Energie Atomique (CEA), France; Centre National de la Recherche Scientifique (CNRS), France; Bundesministerium fur Bildung und Forschung (BMBF), Germany; GSI Helmholtzzentrum fur Schwerionenforschung GmbH, Germany; Council of Scientific and Industrial Research (CSIR), India; Istituto Nazionale di Fisica Nucleare (INFN), Italy; Japan Society for the Promotion of Science (JSPS) KAKENHI, Japan; Consejo Nacional de Ciencia (CONACYT) y Tecnologia, through Fondo de Cooperacion Internacional en Ciencia y Tecnologia (FONCICYT), Mexico; Direccion General de Asuntos del Personal Academico (DGAPA), Mexico; Nederlandse Organisatie voor Wetenschappelijk Onderzoek (NWO), Netherlands; Research Council of Norway, Norway; Commission on Science and Technology for Sustainable Development in the South (COMSATS), Pakistan; Pontificia Universidad Catolica del Peru, Peru; Ministry of Education and Science, Poland; National Science Centre, Poland; WUT ID-UB, Poland; Korea Institute of Science and Technology Information, Republic of Korea; National Research Foundation of Korea (NRF), Republic of Korea; Austrian Academy of Sciences, Austria; Ministry of Education and Scientific Research, Romania; Institute of Atomic Physics, Romania; Ministry of Research and Innovation, Romania; University Politehnica of Bucharest, Romania; Ministry of Education, Science, Research and Sport of the Slovak Republic, Slovakia; National Research Foundation of South Africa, South Africa; Swedish Research Council (VR), Sweden; Knut &amp; Alice Wallenberg Foundation (KAW), Sweden; European Organization for Nuclear Research, Switzerland; Suranaree University of Technology (SUT), Thailand; National Science and Technology Development Agency (NSTDA), Thailand; Thailand Science Research and Innovation (TSRI) , Thailand; National Science, Research and Innovation Fund (NSRF), Thailand; Turkish Energy, Nuclear and Mineral Research Agency (TENMAK), Turkey; National Academy of Sciences of Ukraine, Ukraine; Science and Technology Facilities Council (STFC), United Kingdom; National Science Foundation of the United States of America (NSF) , United States of America; United States Department of Energy, Office of Nuclear Physics (DOE NP), United States of America; Marie Skodowska Curie, European Union; Strong 2020 - Horizon 2020, European Union; European Research Council , European Union [824093, 896850, 950692]; Academy of Finland (Center of Excellence in Quark Matter), Finland [346327, 346328]; Ministry of Education of China (MOEC) , China; Ministry of Science and Education, Croatia; Institut National de Physique Nucleaire et de Physique des Particules (IN2P3), France; General Secretariat for Research and Technology, Ministry of Education, Research and Religions, Greece; National Research, Development and Innovation Office, Hungary; Department of Atomic Energy Government of India (DAE); Department of Science and Technology, Government of India (DST); University Grants Commission, Government of India (UGC); National Research and Innovation Agency - BRIN, Indonesia; Japanese Ministry of Education, Culture, Sports, Science and Technology (MEXT), Japan</t>
  </si>
  <si>
    <t>SECIHTI [CVU: 860502, CVU:592668]; CONACyT [A1-S-30393, 226291]</t>
  </si>
  <si>
    <t>Instituto Nacional de Perinatologia [INPer-2024-1-19]; Centro de Investigacion y de Estudios Avanzados del Instituto Politecnico Nacional (CINVESTAV)</t>
  </si>
  <si>
    <t>Collaborative Research Center [SFB1258]; Deutsche Forschungsgemeinschaft (DFG, German Research Foundation) - MCIN/AEI/ [EXC-2094 - 390783311, CBF2023-2024-3226, PID2020-114473GB- I00, PID2023-146220NB-I00]; Generalitat Valenciana [PROMETEO/2021/071]; UNAM project PAPIIT [IN111224, CBF2023-2024-548]</t>
  </si>
  <si>
    <t>AEI [RYC2022-037545-I]; Comunidad de Madrid [2022-T1/TIC-23956]; MCIN/AEI [CEX2020-001007-S, PID2021-123017NB-I00]; ERDF A way of making Europe; SECIHTI (CONACyT) [941366]; Programa de Becas Elisa Acuna [FIS-EX-2023-699, FIS-ES-2023-701]; NYUAD</t>
  </si>
  <si>
    <t>FWO (Belgium); CNPq, CAPES and FAPERJ (Brazil); MES and BNSF (Bulgaria); CERN; CAS, MoST, and NSFC (China); MINCIENCIAS (Colombia); CEA and CNRS IN2P3 (France); SRNSFG (Georgia); IPM (Iran); INFN (Italy); MSIP and NRF (Republic of Korea); NRF (Republic of Korea); BUAP, CINVESTAV, CONACYT, LNS, SEP, and UASLP-FAI (Mexico); PAEC (Pakistan); DOE and NSF ( U.S.A.)</t>
  </si>
  <si>
    <t>CONACYT; Alexander von Humboldt Foundation for the Postdoctoral Research Fellow; Higher education commission of Pakistan [NRPU-14417]</t>
  </si>
  <si>
    <t>SECIHTI-Mexico [CVU 487411]</t>
  </si>
  <si>
    <t>CONAHCYT [CVU:580380]</t>
  </si>
  <si>
    <t>Australian Government Research Training Program (RTP) Scholarship; Nota Dez postdoctoral fellowship from Fundacao Carlos Chagas Filho de Amparo a Pesquisa do Estado do Rio de Janeiro (FAPERJ, Brazil); INSPIRE fellowship, Department of Science and Technology Government of India; French Ministry of Education; Fondation pour la Recherche Medicale (FRM)</t>
  </si>
  <si>
    <t>SEP-Cinvestav (Mexico) [269]; National Institute of Neurological Disorders and Stroke (NINDS) [NIH R01 NS114653]; Conahcyt [761594]</t>
  </si>
  <si>
    <t>Consejo Nacional de Humanidades and Ciencias y Tecnologias (CONAHCYT) [BPPA-20220711103224986-2580943]; Investigadores por Mexico CONAHCYT [299061]; Laboratorio Nacional SEDEAM CONAHCYT</t>
  </si>
  <si>
    <t>Conahcyt (Mexico) [104299 CB-2008, 286452 CB-2016, CVU 1046349, CVU 859391]</t>
  </si>
  <si>
    <t>Consejo Nacional de Cienciay Tecnologia [104299 CB-2008, 286452 CB-2016, CVU 859391, CVU 1046349]</t>
  </si>
  <si>
    <t>Secretary of Science, Humanities, Technology and Innovation (SECIHTI) Mexico</t>
  </si>
  <si>
    <t>FAPESP [2022/16455-6, 2016/24707-4]</t>
  </si>
  <si>
    <t>National Agency for Research and Development (ANID) [21230203, 21242516]</t>
  </si>
  <si>
    <t>Basildon University Hospital UK</t>
  </si>
  <si>
    <t>UNAM-DGAPA-PAPIIT [IN206117]; Fondo de Investigacion Cientifica y Desarrollo Tecnologico del Cinvestav (SEP-CINVESTAV) [176]</t>
  </si>
  <si>
    <t>Universidad Tecnológica de la Selva</t>
  </si>
  <si>
    <t>DGAPA, UNAM [PAPIIT-IN206224]</t>
  </si>
  <si>
    <t>Instituto Politécnico Nacional [SIP 20232507]</t>
  </si>
  <si>
    <t>SECIHTI (Mexico); CSU-Long Beach</t>
  </si>
  <si>
    <t>Centre for Research and Advanced Studies [C-3000-2023]; Centre for Research and Advanced Studies of the NPI</t>
  </si>
  <si>
    <t>Gouvernement du Canada | Canadian Institutes of Health Research (Instituts de Recherche en Sant du Canada) [DE-AC02-76SF00515]; US Department of Energy, Office of Science, Office of Basic Energy Sciences; DOE Office of Biological and Environmental Research [P30GM133894]; National Institutes of Health, National Institute of General Medical Sciences [PS 169102]; CIHR [RGPIN-2018-04357]; NSERC</t>
  </si>
  <si>
    <t>Consejo Nacional de Humanidades, Ciencias y Tecnologias [290749, 426342/2018-6]; Coordenacao de Aper-feicoamento de Pessoal de Nivel Superior; Fundacao Carlos Chagas Filho de Amparo a Pesquisa do Estado do Rio de Janeiro [E-26/202.668/2018]; Instituto Nacional de Ciencia e Tecnologia de Neurociencia Translacional</t>
  </si>
  <si>
    <t>National Council of Science and Technology-Mexico (CONA-CYT)</t>
  </si>
  <si>
    <t>FWO (Belgium); CNPq (Brazil); CAPES (Brazil); FAPERJ (Brazil); MES (Bulgaria); BNSF (Bulgaria); CERN; CAS (China); MoST (China); NSFC (China); IPM (Iran); INFN (Italy); MINCIENCIAS (Colombia); CEA (France); MSIP (Republic of Korea); CNRS/IN2P3 (France); NRF (Republic of Korea); SRNSFG (Georgia); BUAP (Mexico); DAE (India); CINVESTAV (Mexico); DST (India); CONACYT (Mexico); LNS (Mexico); SEP (Mexico); UASLP-FAI (Mexico); PAEC (Pakistan); DOE and (United States)</t>
  </si>
  <si>
    <t>CONAHCyT [286218]</t>
  </si>
  <si>
    <t>DGAPA-PAPIIT [IN105422, IN114225]; Spanish Ministerio de Ciencia Innovacion y Universidades - Agencia Estatal de Investigacion grant [AEI/PID2020116567GB-C22]; SECIHTI (Mexico) [371778]; CONAHCyT (Mexico) [940148]; Instituto Politecnico Nacional [SIP-20253696]; Consejo Nacional de Humanidades, Ciencia y Tecnologia (CONAHCyT), Mexico</t>
  </si>
  <si>
    <t>CERN EP, BE; Fermi National Accelerator Laboratory (Fermilab), a U.S. Department of Energy, Office of Science, HEP User Facility [89243024CSC000002]; CNPq; FAPERJ; FAPEG; FAPESP, Brazil; CFI; NSERC, Canada; MSMT, Czech Republic; ERDF; Horizon Europe, MSCA; European Union; CEA, France; INFN, Italy; NRF, South Korea; Generalitat Valenciana, Junta de Andalucia-FEDER; MICINN; Xunta de Galicia, Spain; SNSF, Switzerland; TUBITAK, Turkey; Royal Society; DOE; NSF, United States of America; U.S. Department of Energy Office of Science User Facility [DE-AC02-05CH11231]</t>
  </si>
  <si>
    <t>FWF; FNRS; FWO (Belgium) [30820817]; CNPq; CAPES; FAPERJ; FAPERGS; FAPESP (Brazil); BNSF (Bulgaria); MoST; NSFC (China); CSF (Croatia); RIF (Cyprus); SENESCYT (Ecuador); ERC PRG [MoER TK202]; Academy of Finland; MEC; CEA; CNRS/IN2P3 (France); SRNSF; BMBF; DFG; HGF (Germany); NKFIH (Hungary); DAE; DST; IPM; SFI (Ireland); INFN (Italy); NRF (Republic of Korea); MES (Latvia); MOE; UM (Malaysia); BUAP; CONACYT; UASLP-FAI (Mexico); PAEC (Pakistan); FCT (Portugal); MESTD (Serbia); PCTI (Spain); MOSTR (Sri Lanka); Swiss Funding Agencies (Switzerland); NSTDA; TUBITAK; DOE; NSF (USA); Marie-Curie program; European Research Council; Horizon 2020 Grant [675440, 724704, 752730, 758316, 765710, 824093, 101115353, 101002207]; COST Action [CA16108]; Leventis Foundation; Alfred P. Sloan Foundation; Alexander von Humboldt Foundation; Science Committee [22rl-037]; Belgian Federal Science Policy Office; Fonds pour la Formation `a la Recherche dans l'Industrie et dans l'Agriculture (FRIA-Belgium); F. R. S.-FNRS; Beijing Municipal Science &amp; Technology Commission [Z191100007219010]; Fundamental Research Funds for the Central Universities (China); Ministry of Education, Youth and Sports (MEYS) of the Czech Republic; Shota Rustaveli National Science Foundation [FR-22-985]; Deutsche Forschungsgemeinschaft (DFG) [Strategy-EXC 2121, 400140256-GRK2497]; Hellenic Foundation for Research and Innovation (HFRI) [2288]; Hungarian Academy of Sciences; NKFIH [K 131991, K 133046, K 138136, K 143460, K 143477, K 146913, K 146914, K 147048, 2020-2.2.1-ED-2021-00181, TKP2021-NKTA-64]; Council of Science and Industrial Research, India - NextGenerationEU program (Italy); Latvian Council of Science; Ministry of Education and Science [2022/WK/14]; National Science Center [Opus 2021/41/B/ST2/01369, 2021/43/B/ST2/01552]; Fundacao para a Ciencia e a Tecnologia [CEECIND/01334/2018]; National Priorities Research Program by Qatar National Research Fund [MCIN/AEI/10.13039/501100011033]; ERDF a way of making Europe; Programa Estatal de Fomento de la Investigacion Cientifica y Tecnica de Excelencia Maria de Maeztu [MDM-2017-0765]; Programa Severo Ochoa del Principado de Asturias (Spain); Chulalongkorn Academic into Its 2nd Century Project Advancement Project; National Science, Research and Innovation Fund via the Program Management Unit for Human Resources &amp; Institutional Development, Research and Innovation [B39G670016]; Kavli Foundation; Nvidia Corporation; SuperMicro Corporation; Welch Foundation [C-1845]; Weston Havens Foundation (USA)</t>
  </si>
  <si>
    <t>CIC-UMSNH [18371, 44356]; SECIHTI [712251]; [FORDECYT-PRONACES/61533/2020]</t>
  </si>
  <si>
    <t>Ciencia de Fronteras-CONAHCYT [70713, CBF2023-2024-1274]; PAPIIT-UNAM [IA203523]</t>
  </si>
  <si>
    <t>CONAHCYT-Mexico [488063]; Consejo Nacional de Humanidades, Ciencia y Tecnologia (CONAHCYT) [CVU 858608]; Australian Research Council Centre of Excellence for Plant Success in Nature and Agriculture [ce200100015]; Consejo Nacional de Ciencia y Tecnologia (CONACYT) [A1-S-38383]; UCMEXUS-CONACYT Collaborative Grant [CN-20-166]</t>
  </si>
  <si>
    <t>CONACYT [A1-S-33677, Ciencia Basica 2017]</t>
  </si>
  <si>
    <t>Asociacion Mexicana de Semilleros, A.C. (AMSAC); American Seed Trade Association (ASTA); Consejo Nacionalde Humanidades, Ciencias y Tecnologias, Mexico (CONACYT) [CF-2023-G-731]; USDA APHIS Plant Protection and Quarantine [PPQ-019198]</t>
  </si>
  <si>
    <t>Secretaria de Ciencia, Humanidades, Tecnologia e Innovacion (Secihti) [CVU904465]; Conahcyt grant [INFR-2015-253504]</t>
  </si>
  <si>
    <t>Southern Soybean Research Program (SSRP); United Soybean Board [2414-209-0202]; State of Texas' Governor's University Research (GURI); BBSRC Institute Strategic Programme: Harnessing Biosynthesis For Sustainable Food and Health [BB/X01097X/1]</t>
  </si>
  <si>
    <t>CONAHCyT</t>
  </si>
  <si>
    <t>Ministry of Sustainable Fisheries and Aquaculture of Yucatan, Mexico [2019-SEPASY-ACU-001]; Conahcyt [776572]</t>
  </si>
  <si>
    <t>CONAHCYT [320450]</t>
  </si>
  <si>
    <t>CONAHCYT Ciencia Basica y/o de Frontera [319355, 2022, 20240059, 2297-2024]; Paradigmas y controversias de laciencia [319355]; SIP-IPN multidiciplinario [2022, 20240059]</t>
  </si>
  <si>
    <t>Secihti [CF-2023-I-428, 473101]</t>
  </si>
  <si>
    <t>National Council for the Humanities, Science and Technology (CONAHCyT, Mexico)</t>
  </si>
  <si>
    <t>Consejo Nacional de Ciencia y Tecnologia (CONACyT) of Mexico</t>
  </si>
  <si>
    <t>Conahcyt [221734]</t>
  </si>
  <si>
    <t>SECIHTI [CBF2023-2024-4441, 998228, 592589]</t>
  </si>
  <si>
    <t>CONACYT [1079221]</t>
  </si>
  <si>
    <t>SECIHTI [1144112]</t>
  </si>
  <si>
    <t>https://doi.org/10.1007/978-3-031-87213-6_35</t>
  </si>
  <si>
    <t>https:/doi.org/10.1007/978-3-031-86870-2_9</t>
  </si>
  <si>
    <t>https://doi.org/10.1016/j.agee.2025.109862</t>
  </si>
  <si>
    <t>https://doi.org/10.1002/ajhb.70100</t>
  </si>
  <si>
    <t>https://amphibian-reptile-conservation.org/manuscript/index.php/arc/article/view/95/5</t>
  </si>
  <si>
    <t>https://doi.org/10.1016/j.biochi.2025.07.003</t>
  </si>
  <si>
    <t>https://doi.org/10.1016/j.biombioe.2025.108184</t>
  </si>
  <si>
    <t>https://doi.org/10.3390/catal15070687</t>
  </si>
  <si>
    <t>https://doi.org/10.1016/j.chaos.2025.116825</t>
  </si>
  <si>
    <t>https://doi.org/10.5334/cstp.826</t>
  </si>
  <si>
    <t>https://doi.org/10.1016/j.conengprac.2025.106483</t>
  </si>
  <si>
    <t>https://doi.org/10.1016/j.dib.2025.111854</t>
  </si>
  <si>
    <t>https://doi.org/10.3390/diseases13070206</t>
  </si>
  <si>
    <t>https://doi.org/10.1007/s11356-025-36631-w</t>
  </si>
  <si>
    <t>https://doi.org/10.1007/s11356-025-36580-4</t>
  </si>
  <si>
    <t>https://doi.org/10.1016/j.etap.2025.104759</t>
  </si>
  <si>
    <t>https://doi.org/10.37349/eff.2025.101084</t>
  </si>
  <si>
    <t>https://doi.org/10.3390/fermentation11070398</t>
  </si>
  <si>
    <t>https://doi.org/10.1016/j.foodqual.2025.105630</t>
  </si>
  <si>
    <t>https://doi.org/10.1007/s10701-025-00873-y</t>
  </si>
  <si>
    <t>https://doi.org/10.3389/fphar.2025.1627465</t>
  </si>
  <si>
    <t>https://doi.org/10.3389/10.1002/ces2.70012</t>
  </si>
  <si>
    <t>https://doi.org/10.1016/j.jallcom.2025.182048</t>
  </si>
  <si>
    <t>https://doi.org/10.1016/j.jece.2025.117827</t>
  </si>
  <si>
    <t>https://doi.org/10.1088/1742-6596/3027/1/012070</t>
  </si>
  <si>
    <t>https://doi.org/10.1088/1742-6596/3027/1/012052</t>
  </si>
  <si>
    <t>https://doi.org/10.1111/jwas.70043</t>
  </si>
  <si>
    <t>https://doi.org/10.1016/j.matcom.2025.06.031</t>
  </si>
  <si>
    <t>https://doi.org/10.3390/micro5030032</t>
  </si>
  <si>
    <t>https://doi.org/10.3390/microbiolres16070150</t>
  </si>
  <si>
    <t>https://doi.org/10.3390/microorganisms13071484</t>
  </si>
  <si>
    <t>https://doi.org/10.3390/microorganisms13071442</t>
  </si>
  <si>
    <t>https://doi.org/10.1103/PhysRevD.111.112005</t>
  </si>
  <si>
    <t>https://doi.org/10.1103/PhysRevD.111.112004</t>
  </si>
  <si>
    <t>https://doi.org/10.1016/j.physletb.2025.139645</t>
  </si>
  <si>
    <t>https://doi.org/10.1016/j.physletb.2025.139681</t>
  </si>
  <si>
    <t>https://doi.org/10.1016/j.physletb.2025.139672</t>
  </si>
  <si>
    <t>https://doi.org/10.1016/j.physletb.2025.139651</t>
  </si>
  <si>
    <t>https://doi.org/10.1016/j.pmpp.2025.102847</t>
  </si>
  <si>
    <t>http://www.facmed.unam.mx/publicaciones/ampb/numeros/2025/02/REB_junio_2025.pdf</t>
  </si>
  <si>
    <t>https://riiit.com.mx/apps/site/files_v2450/ferrita_de_mg_coah._5_riiit_jul-ago_2025.pdf</t>
  </si>
  <si>
    <t>https://doi.org/10.1016/j.steroids.2025.109658</t>
  </si>
  <si>
    <t>https://doi.org/10.3390/virtualworlds4030031</t>
  </si>
  <si>
    <t>https://doi.org/10.3390/w17152167</t>
  </si>
  <si>
    <t xml:space="preserve">https://doi.org/10.5281/zenodo.15486552  </t>
  </si>
  <si>
    <t xml:space="preserve">https://www.researchgate.net/publication/393445928_Desigualdad_y_desercion_escolar_en_Mexico_Ecuador_Espana_y_Argentina_opticas_sobre_aprendizajes_inequidad_tutorias_derechos_humanos_y_evaluacion </t>
  </si>
  <si>
    <t xml:space="preserve">https://www.igi-global.com/chapter/control-strategy-for-a-single-phase-grid-connected-pv-system-with-bidirectional-ev-charging-support/381790 </t>
  </si>
  <si>
    <t xml:space="preserve">https://ieeexplore.ieee.org/document/11043061 </t>
  </si>
  <si>
    <t xml:space="preserve">https://ieeexplore.ieee.org/document/11007836 </t>
  </si>
  <si>
    <t xml:space="preserve">https://ieeexplore.ieee.org/document/11007917 </t>
  </si>
  <si>
    <t xml:space="preserve">https://www.sciencedirect.com/science/article/pii/B9780443291005000035 </t>
  </si>
  <si>
    <t xml:space="preserve">https://www.ursi.org/proceedings/procAP25/papers/YSASummaryPaperRiveraRuizMayraAlejandra.pdf </t>
  </si>
  <si>
    <t xml:space="preserve">https://doi.org/10.1109/GMEPE/PAHCE65777.2025.11002840 </t>
  </si>
  <si>
    <t xml:space="preserve">https://hal-lirmm.ccsd.cnrs.fr/lirmm-05087904v1/file/IFAC_Underwater_Paper_FFV.pdf </t>
  </si>
  <si>
    <t>10.1007/978-3-031-87213-6_35</t>
  </si>
  <si>
    <t>10.1007/978-3-031-86870-2_9</t>
  </si>
  <si>
    <t>10.1021/acsomega.5c01738</t>
  </si>
  <si>
    <t>10.1007/s11686-025-01080-5</t>
  </si>
  <si>
    <t>10.1016/j.agee.2025.109862</t>
  </si>
  <si>
    <t>10.1002/ajhb.70100</t>
  </si>
  <si>
    <t>10.1214/25-AAP2161</t>
  </si>
  <si>
    <t>10.1002/aoc.70262</t>
  </si>
  <si>
    <t>10.3847/1538-4357/add5df</t>
  </si>
  <si>
    <t>10.3762/bjnano.16.53</t>
  </si>
  <si>
    <t>10.1016/j.biochi.2025.07.003</t>
  </si>
  <si>
    <t>10.1016/j.biombioe.2025.108184</t>
  </si>
  <si>
    <t>10.1186/s12864-025-11778-5</t>
  </si>
  <si>
    <t>10.1007/s40590-025-00769-x</t>
  </si>
  <si>
    <t>10.3390/catal15070687</t>
  </si>
  <si>
    <t>10.1016/j.ceramint.2025.03.134</t>
  </si>
  <si>
    <t>10.1016/j.chaos.2025.116825</t>
  </si>
  <si>
    <t>10.5334/cstp.826</t>
  </si>
  <si>
    <t>10.1016/j.conengprac.2025.106483</t>
  </si>
  <si>
    <t>10.56754/0719-0646.2701.119</t>
  </si>
  <si>
    <t>10.1016/j.dib.2025.111854</t>
  </si>
  <si>
    <t>10.3390/diseases13070206</t>
  </si>
  <si>
    <t>10.1016/j.electacta.2025.146751</t>
  </si>
  <si>
    <t>10.1523/ENEURO.0015-25.2025</t>
  </si>
  <si>
    <t>10.1007/s11356-025-36631-w</t>
  </si>
  <si>
    <t>10.1007/s11356-025-36580-4</t>
  </si>
  <si>
    <t>10.1016/j.etap.2025.104759</t>
  </si>
  <si>
    <t>10.1140/epjc/s10052-025-14379-4</t>
  </si>
  <si>
    <t>10.1111/eva.70116</t>
  </si>
  <si>
    <t>10.1016/j.eswa.2025.128697</t>
  </si>
  <si>
    <t>10.37349/eff.2025.101084</t>
  </si>
  <si>
    <t>10.1111/febs.70064</t>
  </si>
  <si>
    <t>10.3390/fermentation11070398</t>
  </si>
  <si>
    <t>10.1016/j.foodqual.2025.105630</t>
  </si>
  <si>
    <t>10.3390/foods14132341</t>
  </si>
  <si>
    <t>10.1007/s10701-025-00873-y</t>
  </si>
  <si>
    <t>10.3389/fcimb.2025.1627519</t>
  </si>
  <si>
    <t>10.3389/feduc.2025.1470636</t>
  </si>
  <si>
    <t>10.3389/fphar.2025.1627465</t>
  </si>
  <si>
    <t>10.1007/s10708-025-11444-z</t>
  </si>
  <si>
    <t>10.1016/j.hydromet.2025.106531</t>
  </si>
  <si>
    <t>10.1109/LCSYS.2025.3580777</t>
  </si>
  <si>
    <t>10.1109/TNNLS.2024.3421570</t>
  </si>
  <si>
    <t>10.1049/cth2.70001</t>
  </si>
  <si>
    <t>10.1002/ces2.70012</t>
  </si>
  <si>
    <t>10.1016/j.ijhydene.2025.03.386</t>
  </si>
  <si>
    <t>10.1016/j.ijhydene.2025.04.361</t>
  </si>
  <si>
    <t>10.3390/ijms26136384</t>
  </si>
  <si>
    <t>10.3390/ijms26136062</t>
  </si>
  <si>
    <t>10.3390/ijms26125894</t>
  </si>
  <si>
    <t>10.3390/ijms26136500</t>
  </si>
  <si>
    <t>10.1016/j.jallcom.2025.182048</t>
  </si>
  <si>
    <t>10.1007/s10811-024-03317-8</t>
  </si>
  <si>
    <t>10.1021/acs.jcim.5c00347</t>
  </si>
  <si>
    <t>10.1088/1475-7516/2025/04/009</t>
  </si>
  <si>
    <t>10.1016/j.jece.2025.117827</t>
  </si>
  <si>
    <t>10.1093/jxb/eraf144</t>
  </si>
  <si>
    <t>10.1099/jgv.0.002129</t>
  </si>
  <si>
    <t>10.1007/JHEP07(2025)106</t>
  </si>
  <si>
    <t>10.1007/JHEP07(2025)090</t>
  </si>
  <si>
    <t>10.1088/1748-0221/20/06/P06023</t>
  </si>
  <si>
    <t>10.1007/s11665-024-10025-4</t>
  </si>
  <si>
    <t>10.1007/s10854-025-15291-z</t>
  </si>
  <si>
    <t>10.1016/j.molstruc.2025.142956</t>
  </si>
  <si>
    <t>10.1111/jnc.70084</t>
  </si>
  <si>
    <t>10.1016/j.jpain.2025.105473</t>
  </si>
  <si>
    <t>10.1088/1742-6596/3027/1/012070</t>
  </si>
  <si>
    <t>10.1088/1742-6596/3027/1/012052</t>
  </si>
  <si>
    <t>10.1007/s10008-025-06197-1</t>
  </si>
  <si>
    <t>10.1111/jwas.70043</t>
  </si>
  <si>
    <t>10.1007/s10973-024-12897-z</t>
  </si>
  <si>
    <t>10.1007/s10973-024-13456-2</t>
  </si>
  <si>
    <t>10.14736/kyb-2025-3-0404</t>
  </si>
  <si>
    <t>10.1134/S1995080225605302</t>
  </si>
  <si>
    <t>10.3390/math13132175</t>
  </si>
  <si>
    <t>10.1016/j.matcom.2025.06.031</t>
  </si>
  <si>
    <t>10.1007/s12032-025-02905-z</t>
  </si>
  <si>
    <t>10.3390/metabo15060417</t>
  </si>
  <si>
    <t>10.3390/micro5030032</t>
  </si>
  <si>
    <t>10.1016/j.micpath.2025.107801</t>
  </si>
  <si>
    <t>10.3390/microbiolres16070150</t>
  </si>
  <si>
    <t>10.3390/microorganisms13071484</t>
  </si>
  <si>
    <t>10.3390/microorganisms13071442</t>
  </si>
  <si>
    <t>10.1093/mnras/staf959</t>
  </si>
  <si>
    <t>10.3390/nano15130982</t>
  </si>
  <si>
    <t>10.1038/s41467-025-60758-6</t>
  </si>
  <si>
    <t>10.1007/s11064-025-04500-0</t>
  </si>
  <si>
    <t>10.1016/j.nucengdes.2025.114257</t>
  </si>
  <si>
    <t>10.1016/j.nima.2025.170579</t>
  </si>
  <si>
    <t>10.1016/j.optmat.2025.117284</t>
  </si>
  <si>
    <t>10.1088/1402-4896/ade7c1</t>
  </si>
  <si>
    <t>10.1088/1402-4896/ade8af</t>
  </si>
  <si>
    <t>10.1103/PhysRevD.111.092006</t>
  </si>
  <si>
    <t>10.1103/PhysRevD.111.092014</t>
  </si>
  <si>
    <t>10.1103/PhysRevD.111.112005</t>
  </si>
  <si>
    <t>10.1103/PhysRevD.111.112004</t>
  </si>
  <si>
    <t>10.1016/j.physleta.2025.130771</t>
  </si>
  <si>
    <t>10.1016/j.physletb.2025.139645</t>
  </si>
  <si>
    <t>10.1016/j.physletb.2025.139681</t>
  </si>
  <si>
    <t>10.1016/j.physletb.2025.139672</t>
  </si>
  <si>
    <t>10.1016/j.physletb.2025.139651</t>
  </si>
  <si>
    <t>10.1111/ppl.70379</t>
  </si>
  <si>
    <t>10.1111/ppl.70365</t>
  </si>
  <si>
    <t>10.1016/j.pmpp.2025.102847</t>
  </si>
  <si>
    <t>10.1094/PHYTOFR-06-24-0070-FI</t>
  </si>
  <si>
    <t>10.1111/tpj.70299</t>
  </si>
  <si>
    <t>10.1111/tpj.70309</t>
  </si>
  <si>
    <t>10.1371/journal.pone.0325067</t>
  </si>
  <si>
    <t>10.1371/journal.pone.0325564</t>
  </si>
  <si>
    <t>10.1039/d5ra01365h</t>
  </si>
  <si>
    <t>10.3390/s25134171</t>
  </si>
  <si>
    <t>10.1016/j.steroids.2025.109658</t>
  </si>
  <si>
    <t>10.1177/15330338251342867</t>
  </si>
  <si>
    <t>10.1007/s11750-024-00693-9</t>
  </si>
  <si>
    <t>10.1177/01423312241276074</t>
  </si>
  <si>
    <t>10.22201/fmvz.24486760e.2025.1377</t>
  </si>
  <si>
    <t>10.3390/virtualworlds4030031</t>
  </si>
  <si>
    <t>10.3390/w17152167</t>
  </si>
  <si>
    <t xml:space="preserve">10.5281/zenodo.15486552 </t>
  </si>
  <si>
    <t>10.4018/979-8-3373-2382-4.ch007</t>
  </si>
  <si>
    <t>10.1109/CEC65147.2025.11043061</t>
  </si>
  <si>
    <t>10.1109/ICUAS65942.2025.11007836</t>
  </si>
  <si>
    <t>10.1109/ICUAS65942.2025.11007917</t>
  </si>
  <si>
    <t>10.1016/B978-0-443-29100-5.00003-5</t>
  </si>
  <si>
    <t>WOS:001519234700001</t>
  </si>
  <si>
    <t>WOS:001518866700002</t>
  </si>
  <si>
    <t>WOS:001527965900002</t>
  </si>
  <si>
    <t>WOS:001523520000011</t>
  </si>
  <si>
    <t>WOS:001518725900029</t>
  </si>
  <si>
    <t>WOS:001512071700001</t>
  </si>
  <si>
    <t>WOS:001522389300004</t>
  </si>
  <si>
    <t>WOS:001522921800045</t>
  </si>
  <si>
    <t>WOS:001534901400006</t>
  </si>
  <si>
    <t>WOS:001533685500002</t>
  </si>
  <si>
    <t>WOS:001522166200008</t>
  </si>
  <si>
    <t>WOS:001530790900001</t>
  </si>
  <si>
    <t>WOS:001523748400004</t>
  </si>
  <si>
    <t>WOS:001513577300004</t>
  </si>
  <si>
    <t>WOS:001525533600001</t>
  </si>
  <si>
    <t>WOS:001521827900004</t>
  </si>
  <si>
    <t>WOS:001441734700001</t>
  </si>
  <si>
    <t>WOS:001526312300001</t>
  </si>
  <si>
    <t>WOS:001534030300001</t>
  </si>
  <si>
    <t>WOS:001530138300001</t>
  </si>
  <si>
    <t>WOS:001530748600002</t>
  </si>
  <si>
    <t>WOS:001529756500002</t>
  </si>
  <si>
    <t>WOS:001527211800041</t>
  </si>
  <si>
    <t>WOS:001279048900001</t>
  </si>
  <si>
    <t>WOS:001519750300001</t>
  </si>
  <si>
    <t>WOS:001518660400028</t>
  </si>
  <si>
    <t>WOS:001517383000002</t>
  </si>
  <si>
    <t>WOS:001526438900001</t>
  </si>
  <si>
    <t>WOS:001526371200001</t>
  </si>
  <si>
    <t>WOS:001517238400001</t>
  </si>
  <si>
    <t>WOS:001526392700001</t>
  </si>
  <si>
    <t>WOS:001291547800001</t>
  </si>
  <si>
    <t>WOS:001510220100001</t>
  </si>
  <si>
    <t>WOS:001498401000001</t>
  </si>
  <si>
    <t>WOS:001522028800027</t>
  </si>
  <si>
    <t>WOS:001529562500001</t>
  </si>
  <si>
    <t>WOS:001525915200005</t>
  </si>
  <si>
    <t>WOS:001525640000001</t>
  </si>
  <si>
    <t>WOS:001519060800001</t>
  </si>
  <si>
    <t>WOS:001304423900001</t>
  </si>
  <si>
    <t>WOS:001531518100008</t>
  </si>
  <si>
    <t>WOS:001515305000012</t>
  </si>
  <si>
    <t>WOS:001518738000034</t>
  </si>
  <si>
    <t>WOS:001522840100002</t>
  </si>
  <si>
    <t>WOS:001400769300001</t>
  </si>
  <si>
    <t>WOS:001165065700002</t>
  </si>
  <si>
    <t>WOS:001320282200003</t>
  </si>
  <si>
    <t>WOS:001525771400004</t>
  </si>
  <si>
    <t>WOS:001529073700017</t>
  </si>
  <si>
    <t>WOS:001526415500001</t>
  </si>
  <si>
    <t>WOS:001532061100002</t>
  </si>
  <si>
    <t>WOS:001516033300001</t>
  </si>
  <si>
    <t>WOS:001514311200002</t>
  </si>
  <si>
    <t>WOS:001517187700001</t>
  </si>
  <si>
    <t>WOS:001527150700001</t>
  </si>
  <si>
    <t>WOS:001523450800041</t>
  </si>
  <si>
    <t>WOS:001532022900001</t>
  </si>
  <si>
    <t>WOS:001527036100004</t>
  </si>
  <si>
    <t>WOS:001518968200003</t>
  </si>
  <si>
    <t>WOS:001528828600001</t>
  </si>
  <si>
    <t>WOS:001523053700001</t>
  </si>
  <si>
    <t>WOS:001523813000001</t>
  </si>
  <si>
    <t>WOS:001498245800002</t>
  </si>
  <si>
    <t>WOS:001511668600001</t>
  </si>
  <si>
    <t>WOS:001523212400002</t>
  </si>
  <si>
    <t>WOS:001523688100001</t>
  </si>
  <si>
    <t>WOS:001519323500001</t>
  </si>
  <si>
    <t>WOS:001492736800001</t>
  </si>
  <si>
    <t>WOS:001519771200002</t>
  </si>
  <si>
    <t>WOS:001520433000001</t>
  </si>
  <si>
    <t>WOS:001515367900034</t>
  </si>
  <si>
    <t>WOS:001522877600004</t>
  </si>
  <si>
    <t>WOS:001529496400001</t>
  </si>
  <si>
    <t>WOS:001527515800001</t>
  </si>
  <si>
    <t>WOS:001522227100001</t>
  </si>
  <si>
    <t>WOS:001408439900001</t>
  </si>
  <si>
    <t>WOS:001337863400001</t>
  </si>
  <si>
    <t>WOS:001517056700001</t>
  </si>
  <si>
    <t>88 DE 241</t>
  </si>
  <si>
    <t>Parasitology; Veterinary Sciences; Zoology</t>
  </si>
  <si>
    <t>90 DE 182</t>
  </si>
  <si>
    <t>7 DE 95</t>
  </si>
  <si>
    <t>26 DE 107</t>
  </si>
  <si>
    <t>Zoology</t>
  </si>
  <si>
    <t>95 DE 182</t>
  </si>
  <si>
    <t>Statistics &amp; Probability</t>
  </si>
  <si>
    <t>22 DE 167</t>
  </si>
  <si>
    <t>Chemistry, Applied; Chemistry, Inorganic &amp; Nuclear</t>
  </si>
  <si>
    <t>15 DE 76</t>
  </si>
  <si>
    <t>19 DE 84</t>
  </si>
  <si>
    <t>106 DE 147</t>
  </si>
  <si>
    <t>145 DE 320</t>
  </si>
  <si>
    <t>Biotechnology &amp; Applied Microbiology; Genetics &amp; Heredity</t>
  </si>
  <si>
    <t>35 DE 177</t>
  </si>
  <si>
    <t>Mathematics</t>
  </si>
  <si>
    <t>198 DE 487</t>
  </si>
  <si>
    <t>Chemistry, Physical</t>
  </si>
  <si>
    <t>109 DE 185</t>
  </si>
  <si>
    <t>Materials Science, Ceramics</t>
  </si>
  <si>
    <t>3 DE 33</t>
  </si>
  <si>
    <t>Physics, Mathematical</t>
  </si>
  <si>
    <t>1 DE 61</t>
  </si>
  <si>
    <t>17 DE 89</t>
  </si>
  <si>
    <t>Mathematics, Applied; Mathematics</t>
  </si>
  <si>
    <t>289 DE 343</t>
  </si>
  <si>
    <t>78 DE 135</t>
  </si>
  <si>
    <t>Medicine, Research &amp; Experimental</t>
  </si>
  <si>
    <t>95 DE 195</t>
  </si>
  <si>
    <t>Neurosciences</t>
  </si>
  <si>
    <t>190 DE 314</t>
  </si>
  <si>
    <t>86 DE 359</t>
  </si>
  <si>
    <t>15 DE 106</t>
  </si>
  <si>
    <t>9 DE 31</t>
  </si>
  <si>
    <t>Evolutionary Biology</t>
  </si>
  <si>
    <t>17 DE 53</t>
  </si>
  <si>
    <t>10 DE 106</t>
  </si>
  <si>
    <t>Biotechnology &amp; Applied Microbiology</t>
  </si>
  <si>
    <t>Food Science &amp; Technology</t>
  </si>
  <si>
    <t>37 DE 181</t>
  </si>
  <si>
    <t>44 DE 181</t>
  </si>
  <si>
    <t>69 DE 114</t>
  </si>
  <si>
    <t>Immunology; Microbiology</t>
  </si>
  <si>
    <t>53 DE 183</t>
  </si>
  <si>
    <t>Education &amp; Educational Research</t>
  </si>
  <si>
    <t>243 DE 756</t>
  </si>
  <si>
    <t>68 DE 353</t>
  </si>
  <si>
    <t>Geography</t>
  </si>
  <si>
    <t>55 DE 173</t>
  </si>
  <si>
    <t>Metallurgy &amp; Metallurgical Engineering</t>
  </si>
  <si>
    <t>13 DE 96</t>
  </si>
  <si>
    <t>42 DE 89</t>
  </si>
  <si>
    <t>3 DE 60</t>
  </si>
  <si>
    <t>Automation &amp; Control Systems; Engineering, Electrical &amp; Electronic; Instruments &amp; Instrumentation</t>
  </si>
  <si>
    <t>43 DE 89</t>
  </si>
  <si>
    <t>22 DE 33</t>
  </si>
  <si>
    <t>Chemistry, Physical; Electrochemistry; Energy &amp; Fuels</t>
  </si>
  <si>
    <t>Biotechnology &amp; Applied Microbiology; Marine &amp; Freshwater Biology</t>
  </si>
  <si>
    <t>20 DE 120</t>
  </si>
  <si>
    <t>Chemistry, Medicinal; Chemistry, Multidisciplinary; Computer Science, Information Systems; Computer Science, Interdisciplinary Applications</t>
  </si>
  <si>
    <t>11 DE 72</t>
  </si>
  <si>
    <t>Engineering, Chemical</t>
  </si>
  <si>
    <t>36 DE 175</t>
  </si>
  <si>
    <t>30 DE 275</t>
  </si>
  <si>
    <t>Biotechnology &amp; Applied Microbiology; Virology</t>
  </si>
  <si>
    <t>17 DE 42</t>
  </si>
  <si>
    <t>62 DE 79</t>
  </si>
  <si>
    <t>317 DE 462</t>
  </si>
  <si>
    <t>29 DE 79</t>
  </si>
  <si>
    <t>74 DE 185</t>
  </si>
  <si>
    <t>Biochemistry &amp; Molecular Biology; Neurosciences</t>
  </si>
  <si>
    <t>100 DE 320</t>
  </si>
  <si>
    <t>Clinical Neurology; Neurosciences</t>
  </si>
  <si>
    <t>58 DE 285</t>
  </si>
  <si>
    <t>26 DE 44</t>
  </si>
  <si>
    <t>Fisheries</t>
  </si>
  <si>
    <t>23 DE 61</t>
  </si>
  <si>
    <t>Thermodynamics; Chemistry, Analytical; Chemistry, Physical</t>
  </si>
  <si>
    <t>26 DE 79</t>
  </si>
  <si>
    <t>Computer Science, Cybernetics</t>
  </si>
  <si>
    <t>24 DE 31</t>
  </si>
  <si>
    <t>202 DE 487</t>
  </si>
  <si>
    <t>12 DE 487</t>
  </si>
  <si>
    <t>Computer Science, Software Engineering</t>
  </si>
  <si>
    <t>10 DE 128</t>
  </si>
  <si>
    <t>Oncology</t>
  </si>
  <si>
    <t>145 DE 326</t>
  </si>
  <si>
    <t>355 DE 462</t>
  </si>
  <si>
    <t>67 DE 183</t>
  </si>
  <si>
    <t>21 DE 163</t>
  </si>
  <si>
    <t>21 DE 84</t>
  </si>
  <si>
    <t>Chemistry, Multidisciplinary; Nanoscience &amp; Nanotechnology; Materials Science, Multidisciplinary; Physics, Applied</t>
  </si>
  <si>
    <t>66 DE 147</t>
  </si>
  <si>
    <t>108 DE 320</t>
  </si>
  <si>
    <t>Nuclear Science &amp; Technology</t>
  </si>
  <si>
    <t>9 DE 41</t>
  </si>
  <si>
    <t>Instruments &amp; Instrumentation; Nuclear Science &amp; Technology; Physics, Nuclear; Physics, Particles &amp; Fields</t>
  </si>
  <si>
    <t>Materials Science, Multidisciplinary; Optics</t>
  </si>
  <si>
    <t>113 DE 462</t>
  </si>
  <si>
    <t>34 DE 114</t>
  </si>
  <si>
    <t>35 DE 114</t>
  </si>
  <si>
    <t>29 DE 275</t>
  </si>
  <si>
    <t>60 DE 275</t>
  </si>
  <si>
    <t>145 DE 275</t>
  </si>
  <si>
    <t>17 DE 275</t>
  </si>
  <si>
    <t>90 DE 241</t>
  </si>
  <si>
    <t>Chemistry, Analytical; Engineering, Electrical &amp; Electronic; Instruments &amp; Instrumentation</t>
  </si>
  <si>
    <t>Endocrinology &amp; Metabolism</t>
  </si>
  <si>
    <t>132 DE 191</t>
  </si>
  <si>
    <t>197 DE 326</t>
  </si>
  <si>
    <t>Operations Research &amp; Management Science</t>
  </si>
  <si>
    <t>87 DE 106</t>
  </si>
  <si>
    <t>Automation &amp; Control Systems; Instruments &amp; Instrumentation</t>
  </si>
  <si>
    <t>52 DE 79</t>
  </si>
  <si>
    <t>Veterinary Sciences</t>
  </si>
  <si>
    <t>153 DE 170</t>
  </si>
  <si>
    <t>70 DE 79</t>
  </si>
  <si>
    <t>Water Resources</t>
  </si>
  <si>
    <t>52 DE 131</t>
  </si>
  <si>
    <t>https://link.springer.com/content/pdf/bfm:978-1-4939-9042-9/1</t>
  </si>
  <si>
    <t xml:space="preserve">Kravchenko, V. V. (2025). New Series Representations and Reconstruction Techniques in Coefficient Inverse Problems. pp. 283-291. En: Hasanoglu, A. H.; Novikov, R. &amp; Van Bockstal, K. (eds.). Inverse Problems: Modelling and Simulation: Extended Abstracts of the IPMS Conference 2024. (Trends in Mathematics; 11). </t>
  </si>
  <si>
    <t xml:space="preserve">De Folter, S. (2025). Preface. pp. v. En: De Folter, S. (ed.). Plant MicroRnas: Methods and Protocols. 2nd ed. (Methods in Molecular Biology ; 2900) </t>
  </si>
  <si>
    <t>Sanchez-Sanchez, E. (2025). Donde esta la incertidumbre en los problemas de probabilidad? pp. 2-7. En: Paredes-Cancino, C. G.; Sepulveda-Vega, F.; Clemente-Olague, D. A. &amp; Verastegui-Gutierrez, M. A. (eds.). Memorias 1a Jornada Mexicana en Educacion Estocastica.</t>
  </si>
  <si>
    <t>Sepulveda-Vega, F. &amp; Sanchez-Sanchez, E. (2025). Conocimiento de profesores sobre una concepcion de los estudiantes de la distribucion muestral simulada. pp. 40-43. En: Paredes-Cancino, C. G.; Sepulveda-Vega, F.; Clemente-Olague, D. A. &amp; Verastegui-Gutierrez, M. A. (eds.). Memorias 1a Jornada Mexicana en Educacion Estocastica.</t>
  </si>
  <si>
    <t>Jimenez-Rodriguez, F. J. &amp; Sanchez-Sanchez, E. (2025). Validacion de un marco de desarrollo cognitivo sobre nociones de muestreo estudiantes universitarios y docentes. pp. 53-56. En: Paredes-Cancino, C. G.; Sepulveda-Vega, F.; Clemente-Olague, D. A. &amp; Verastegui-Gutierrez, M. A. (eds.). Memorias 1a Jornada Mexicana en Educacion Estocastica.</t>
  </si>
  <si>
    <t>Zeballos-Pinto, Z. R. &amp; Hernandez-Reyes, I. S. (2025). Hijo de tigre--- pintito? la trayectoria laboral de las educadoras foraneas en Zacatecas. pp. 142-162. En: Lera-Mejia, J. A.; Cantu-Cervantes, D. &amp; Amaya-Amaya, A. (coords.). Desigualdad y desercion escolar en Mexico, Ecuador, Espana y Argentina: opticas sobre aprendizaje, inequidad, tutorias, derechos humanos y evaluacion.</t>
  </si>
  <si>
    <t>Kundu, S., Sundriyal, N., Singh, N., Kadiyan, S., Singh, S. &amp; Ramirez, J. M. (2025). Control Strategy for a Single-Phase Grid-Connected Pv System With Bidirectional Ev Charging Support. pp. 179-198. En: Fotis, G.; Varshney, T.; Dhar, S. L. &amp; Guizar, M. M. (eds.). Modern Computing Technologies for Ev Efficiency and Sustainable Energy Integration.</t>
  </si>
  <si>
    <t>Boutaib, S., Elarbi, M., Bechikh, S., Coello-Coello, C. A. &amp; Ben-Said, L. (2025). Cross-Project Code Smell Detection as a Dynamic Optimization Problem: an Evolutionary Memetic Approach. pp. 1-9. En: 2025 Ieee Congress on Evolutionary Computation, Cec 2025.</t>
  </si>
  <si>
    <t>Martinez-Ramirez, M., Trujillo-Flores, M., Shao, X., Romero, J. G. &amp; Rodriguez-Cortes, H. (2025). A Collision Avoidance Strategy for Commercial Quadrotors. pp. 988-993. En: 2025 International Conference on Unmanned Aircraft Systems, Icuas 2025.</t>
  </si>
  <si>
    <t>Garcia-Mosqueda, I., Tevera-Ruiz, A., Abaunza, H., Castillo, P., Sanchez-Orta, A. &amp; Chazot, J. D. (2025). Full State Quaternion-Based Observer Control for Multirotor Aerial Grasping. pp. 170-176. En: 2025 International Conference on Unmanned Aircraft Systems, Icuas 2025.</t>
  </si>
  <si>
    <t>Gutierrez-Mora, A., Simpson, J. K., Rodriguez-Dominguez, J. M., Rodriguez-Garay, B., Gil-Vega, K. C. &amp; Ortiz-Mena, M. (2025). Taxonomy, Reproduction and Genetic Improvement. pp. 41-68. En: Gschaedler-Mathis, A.; Kirchmayr, M. R.; Herrera-Lopez, E. J. &amp; Arellano-Plaza, M. (eds.). The Science of Tequila.</t>
  </si>
  <si>
    <t>Rivera-Ruiz, M. A., Manzano-Ramirez, A. &amp; Lopez-Romero, J. M. (2025). Prediction of physical realizations of Coordinated Universal Time with hybrid quantum neural network. pp. 1-4. En: URSI AP-RASC, Sydney, Australia, 17-22 August 2025.</t>
  </si>
  <si>
    <t>Neri, J. A., Cepeda-Rubio, M. F. J., Lopez, G. D. G., Hernandez-Jacquez, J. I., Flores-Garcia, F. G., Sandoval-Rodriguez, R. H., Leija, L. &amp; Vera-Hernandez, A. (2025). Feasibility Study for the Application of Microwave Ablation Technique to Ex-Vivo Tissue in Mastectomies. pp. 1-6. En: 2025 Global Medical Engineering Physics Exchanges/ Pan American Health Care Exchanges, Gmepe/Pahce.</t>
  </si>
  <si>
    <t>Gamero, E., Chemori, A., Torres, J., Guerrero, J. &amp; Creuze, V. (2025). Robust Adaptive STA-Based Tracking Control of AUVs with Real-Time Experiments. pp. 1-6. En: Joint 10th IFAC Symposium on Mechatronic Systems and 14th Symposium on Robotics, Jul 2025, Paris, France. lirmm-05087904.</t>
  </si>
  <si>
    <t>Gamero, E., Torres, J., Chemori, A., Torres, J., Guerrero, J. &amp; Creuze, V. (2025). Adaptive STA Altitude Control of Hybrid Aerial-Underwater Vehicles. pp. 1-6. En: ALCOS 2025- 15th IFAC Workshop on Adaptative and Learning Control Systems, IFAC, Jul 2025, Mexico city, Mexico. lirmm-05087357.</t>
  </si>
  <si>
    <t>Última actualización:  1 de agosto de 2025  07:54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</si>
</sst>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rgb="FFEEECE1"/>
      <name val="Calibri"/>
      <family val="2"/>
      <scheme val="minor"/>
    </font>
    <font>
      <b/>
      <sz val="11"/>
      <color rgb="FFFFFFFF"/>
      <name val="Calibri"/>
      <family val="2"/>
      <scheme val="minor"/>
    </font>
    <font>
      <b/>
      <sz val="9"/>
      <color indexed="81"/>
      <name val="Tahoma"/>
      <family val="2"/>
    </font>
    <font>
      <sz val="10"/>
      <name val="Arial"/>
      <family val="2"/>
    </font>
    <font>
      <u/>
      <sz val="11"/>
      <color theme="10"/>
      <name val="Calibri"/>
      <family val="2"/>
      <scheme val="minor"/>
    </font>
    <font>
      <b/>
      <i/>
      <sz val="11"/>
      <color theme="1"/>
      <name val="Calibri"/>
      <family val="2"/>
      <scheme val="minor"/>
    </font>
    <font>
      <i/>
      <sz val="10"/>
      <color theme="1"/>
      <name val="Calibri"/>
      <family val="2"/>
      <scheme val="minor"/>
    </font>
    <font>
      <sz val="11"/>
      <color theme="1"/>
      <name val="Calibri"/>
      <family val="2"/>
      <scheme val="minor"/>
    </font>
    <font>
      <i/>
      <sz val="9"/>
      <color theme="1"/>
      <name val="Calibri"/>
      <family val="2"/>
      <scheme val="minor"/>
    </font>
    <font>
      <i/>
      <sz val="10"/>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4F6228"/>
        <bgColor rgb="FF000000"/>
      </patternFill>
    </fill>
    <fill>
      <patternFill patternType="solid">
        <fgColor theme="9" tint="0.79998168889431442"/>
        <bgColor indexed="64"/>
      </patternFill>
    </fill>
    <fill>
      <patternFill patternType="solid">
        <fgColor rgb="FFC5C3B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28">
    <xf numFmtId="0" fontId="0" fillId="0" borderId="0" xfId="0"/>
    <xf numFmtId="0" fontId="0" fillId="0" borderId="1" xfId="0" applyBorder="1"/>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3" borderId="1" xfId="0" applyFill="1" applyBorder="1" applyAlignment="1">
      <alignment horizontal="center"/>
    </xf>
    <xf numFmtId="0" fontId="0" fillId="3" borderId="1" xfId="0" applyFill="1" applyBorder="1"/>
    <xf numFmtId="0" fontId="0" fillId="0" borderId="1" xfId="0" applyBorder="1" applyAlignment="1">
      <alignment horizontal="center"/>
    </xf>
    <xf numFmtId="0" fontId="0" fillId="0" borderId="0" xfId="0" applyFill="1"/>
    <xf numFmtId="0" fontId="5" fillId="0" borderId="1" xfId="2" applyBorder="1"/>
    <xf numFmtId="0" fontId="1" fillId="2" borderId="0" xfId="0" applyFont="1" applyFill="1" applyBorder="1" applyAlignment="1">
      <alignment horizontal="center" vertical="center" wrapText="1"/>
    </xf>
    <xf numFmtId="0" fontId="5" fillId="3" borderId="1" xfId="2" applyFill="1" applyBorder="1"/>
    <xf numFmtId="0" fontId="0" fillId="4" borderId="1" xfId="0" applyFill="1" applyBorder="1" applyAlignment="1">
      <alignment horizontal="center"/>
    </xf>
    <xf numFmtId="0" fontId="0" fillId="4" borderId="1" xfId="0" applyFill="1" applyBorder="1"/>
    <xf numFmtId="0" fontId="5" fillId="4" borderId="1" xfId="2" applyFill="1" applyBorder="1"/>
    <xf numFmtId="0" fontId="0" fillId="0" borderId="0" xfId="0" applyAlignment="1">
      <alignment horizontal="center"/>
    </xf>
    <xf numFmtId="0" fontId="0" fillId="0" borderId="1" xfId="0" applyFill="1" applyBorder="1" applyAlignment="1">
      <alignment horizontal="center"/>
    </xf>
    <xf numFmtId="0" fontId="7" fillId="3" borderId="1" xfId="0" applyFont="1" applyFill="1" applyBorder="1"/>
    <xf numFmtId="0" fontId="7" fillId="4" borderId="1" xfId="0" applyFont="1" applyFill="1" applyBorder="1"/>
    <xf numFmtId="0" fontId="0" fillId="0" borderId="1" xfId="0" applyFill="1" applyBorder="1"/>
    <xf numFmtId="0" fontId="4" fillId="3" borderId="1" xfId="0" applyFont="1" applyFill="1" applyBorder="1"/>
    <xf numFmtId="0" fontId="9" fillId="3" borderId="1" xfId="0" applyFont="1" applyFill="1" applyBorder="1"/>
    <xf numFmtId="0" fontId="10" fillId="0" borderId="1" xfId="0" applyFont="1" applyBorder="1"/>
    <xf numFmtId="0" fontId="4" fillId="3" borderId="1" xfId="0" applyFont="1" applyFill="1" applyBorder="1" applyAlignment="1">
      <alignment horizontal="center"/>
    </xf>
    <xf numFmtId="0" fontId="8" fillId="3" borderId="1" xfId="0" applyFont="1" applyFill="1" applyBorder="1"/>
    <xf numFmtId="0" fontId="10" fillId="4" borderId="1" xfId="0" applyFont="1" applyFill="1" applyBorder="1"/>
    <xf numFmtId="0" fontId="11" fillId="4" borderId="1" xfId="0" applyFont="1" applyFill="1" applyBorder="1"/>
    <xf numFmtId="0" fontId="12" fillId="3" borderId="1" xfId="0" applyFont="1" applyFill="1" applyBorder="1"/>
    <xf numFmtId="0" fontId="6" fillId="0" borderId="0" xfId="0" applyFont="1" applyAlignment="1">
      <alignment horizontal="center"/>
    </xf>
  </cellXfs>
  <cellStyles count="3">
    <cellStyle name="Hipervínculo" xfId="2" builtinId="8"/>
    <cellStyle name="Normal" xfId="0" builtinId="0"/>
    <cellStyle name="Normal 2" xfId="1" xr:uid="{DDDC02EA-2AB7-4CC2-8839-C0C1C8D4A2A8}"/>
  </cellStyles>
  <dxfs count="18">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i/>
        <sz val="10"/>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i/>
        <sz val="10"/>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0"/>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sz val="10"/>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C5C3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D96B30-7090-4D1F-9061-D96B62451EBD}" name="Tabla24" displayName="Tabla24" ref="A1:R138" totalsRowShown="0">
  <autoFilter ref="A1:R138" xr:uid="{2C291D5C-D7C8-49E9-A940-3410C16B999D}"/>
  <tableColumns count="18">
    <tableColumn id="1" xr3:uid="{1DB0370E-AAB7-42BD-A041-BA8DDEC2EEA9}" name="CONSEC" dataDxfId="17"/>
    <tableColumn id="2" xr3:uid="{422F1F64-6EDD-4213-A937-D6883EEB87F8}" name="PROCITE" dataDxfId="16"/>
    <tableColumn id="3" xr3:uid="{CD96D5F0-77B3-4FF8-9D42-B2B1D45F1B88}" name="REFERENCIA" dataDxfId="15"/>
    <tableColumn id="4" xr3:uid="{5A4A9EB5-A81B-45FC-A01F-D07E5BBE8FD7}" name="INDICADOR" dataDxfId="14"/>
    <tableColumn id="5" xr3:uid="{1DF4ECFF-E07F-46A8-A65A-E0029243F426}" name="TIPO DOCUMENTO" dataDxfId="13"/>
    <tableColumn id="6" xr3:uid="{F2D5BF3A-ACFA-41A4-8471-3F5798290947}" name="DC_1" dataDxfId="12"/>
    <tableColumn id="7" xr3:uid="{890AD053-92F0-4EA6-B8BE-3355C2F44A5C}" name="DC_2" dataDxfId="11"/>
    <tableColumn id="8" xr3:uid="{E94D74D2-FC4A-46D4-87F8-436A13A2028C}" name="DC_3" dataDxfId="10"/>
    <tableColumn id="9" xr3:uid="{BB502E60-FBE7-4D84-B6B9-40258257D09F}" name="DC_4" dataDxfId="9"/>
    <tableColumn id="10" xr3:uid="{337A07DD-6699-4CEF-B28F-01F8537408DE}" name="DC_5" dataDxfId="8"/>
    <tableColumn id="11" xr3:uid="{5275B050-838B-42F9-B15D-D45B102CFCBC}" name="FUENTE DE FINANCIAMIENTO" dataDxfId="7"/>
    <tableColumn id="12" xr3:uid="{9E5FC9A2-5AE1-4836-B2AB-5F79CB747E4E}" name="LINK" dataDxfId="6" dataCellStyle="Hipervínculo"/>
    <tableColumn id="13" xr3:uid="{50E7AB8F-9BBD-47D2-86A2-B73F4179B9D9}" name="DOI" dataDxfId="5"/>
    <tableColumn id="14" xr3:uid="{5BF0832B-F390-4B45-9D74-821214933178}" name="IDENTIFICADOR WOS" dataDxfId="4"/>
    <tableColumn id="15" xr3:uid="{D2E1A264-7AF8-4EDF-A988-655C11766ECE}" name="TIPO DE OPEN ACCESS" dataDxfId="3"/>
    <tableColumn id="16" xr3:uid="{170A9B2E-5141-4F35-96F6-AE59F259C704}" name="CATEGORÍA WOS" dataDxfId="2"/>
    <tableColumn id="17" xr3:uid="{C1F3DCD7-47C6-4CE8-B56E-F443F55C006B}" name="CUARTIL" dataDxfId="1"/>
    <tableColumn id="18" xr3:uid="{AA94AC91-1949-48A0-B31E-357F4EB58F71}" name="POSICIÓN"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hal-lirmm.ccsd.cnrs.fr/lirmm-05087904v1/file/IFAC_Underwater_Paper_FFV.pdf" TargetMode="External"/><Relationship Id="rId18" Type="http://schemas.openxmlformats.org/officeDocument/2006/relationships/hyperlink" Target="https://doi.org/10.1002/ajhb.70100" TargetMode="External"/><Relationship Id="rId26" Type="http://schemas.openxmlformats.org/officeDocument/2006/relationships/hyperlink" Target="https://doi.org/10.3390/diseases13070206" TargetMode="External"/><Relationship Id="rId39" Type="http://schemas.openxmlformats.org/officeDocument/2006/relationships/hyperlink" Target="https://doi.org/10.1088/1742-6596/3027/1/012052" TargetMode="External"/><Relationship Id="rId21" Type="http://schemas.openxmlformats.org/officeDocument/2006/relationships/hyperlink" Target="https://doi.org/10.3390/catal15070687" TargetMode="External"/><Relationship Id="rId34" Type="http://schemas.openxmlformats.org/officeDocument/2006/relationships/hyperlink" Target="https://doi.org/10.3389/fphar.2025.1627465" TargetMode="External"/><Relationship Id="rId42" Type="http://schemas.openxmlformats.org/officeDocument/2006/relationships/hyperlink" Target="https://doi.org/10.3390/micro5030032" TargetMode="External"/><Relationship Id="rId47" Type="http://schemas.openxmlformats.org/officeDocument/2006/relationships/hyperlink" Target="https://doi.org/10.1103/PhysRevD.111.112004" TargetMode="External"/><Relationship Id="rId50" Type="http://schemas.openxmlformats.org/officeDocument/2006/relationships/hyperlink" Target="https://doi.org/10.1016/j.physletb.2025.139672" TargetMode="External"/><Relationship Id="rId55" Type="http://schemas.openxmlformats.org/officeDocument/2006/relationships/hyperlink" Target="http://www.facmed.unam.mx/publicaciones/ampb/numeros/2025/02/REB_junio_2025.pdf" TargetMode="External"/><Relationship Id="rId63" Type="http://schemas.openxmlformats.org/officeDocument/2006/relationships/table" Target="../tables/table1.xml"/><Relationship Id="rId7" Type="http://schemas.openxmlformats.org/officeDocument/2006/relationships/hyperlink" Target="https://ieeexplore.ieee.org/document/11043061" TargetMode="External"/><Relationship Id="rId2" Type="http://schemas.openxmlformats.org/officeDocument/2006/relationships/hyperlink" Target="https://doi.org/10.5281/zenodo.15486552" TargetMode="External"/><Relationship Id="rId16" Type="http://schemas.openxmlformats.org/officeDocument/2006/relationships/hyperlink" Target="https:/doi.org/10.1007/978-3-031-86870-2_9" TargetMode="External"/><Relationship Id="rId29" Type="http://schemas.openxmlformats.org/officeDocument/2006/relationships/hyperlink" Target="https://doi.org/10.1016/j.etap.2025.104759" TargetMode="External"/><Relationship Id="rId11" Type="http://schemas.openxmlformats.org/officeDocument/2006/relationships/hyperlink" Target="https://www.ursi.org/proceedings/procAP25/papers/YSASummaryPaperRiveraRuizMayraAlejandra.pdf" TargetMode="External"/><Relationship Id="rId24" Type="http://schemas.openxmlformats.org/officeDocument/2006/relationships/hyperlink" Target="https://doi.org/10.1016/j.conengprac.2025.106483" TargetMode="External"/><Relationship Id="rId32" Type="http://schemas.openxmlformats.org/officeDocument/2006/relationships/hyperlink" Target="https://doi.org/10.1016/j.foodqual.2025.105630" TargetMode="External"/><Relationship Id="rId37" Type="http://schemas.openxmlformats.org/officeDocument/2006/relationships/hyperlink" Target="https://doi.org/10.1016/j.jece.2025.117827" TargetMode="External"/><Relationship Id="rId40" Type="http://schemas.openxmlformats.org/officeDocument/2006/relationships/hyperlink" Target="https://doi.org/10.1111/jwas.70043" TargetMode="External"/><Relationship Id="rId45" Type="http://schemas.openxmlformats.org/officeDocument/2006/relationships/hyperlink" Target="https://doi.org/10.3390/microorganisms13071442" TargetMode="External"/><Relationship Id="rId53" Type="http://schemas.openxmlformats.org/officeDocument/2006/relationships/hyperlink" Target="http://www.facmed.unam.mx/publicaciones/ampb/numeros/2025/02/REB_junio_2025.pdf" TargetMode="External"/><Relationship Id="rId58" Type="http://schemas.openxmlformats.org/officeDocument/2006/relationships/hyperlink" Target="https://doi.org/10.3390/virtualworlds4030031" TargetMode="External"/><Relationship Id="rId5" Type="http://schemas.openxmlformats.org/officeDocument/2006/relationships/hyperlink" Target="https://www.researchgate.net/publication/393445928_Desigualdad_y_desercion_escolar_en_Mexico_Ecuador_Espana_y_Argentina_opticas_sobre_aprendizajes_inequidad_tutorias_derechos_humanos_y_evaluacion" TargetMode="External"/><Relationship Id="rId61" Type="http://schemas.openxmlformats.org/officeDocument/2006/relationships/printerSettings" Target="../printerSettings/printerSettings1.bin"/><Relationship Id="rId19" Type="http://schemas.openxmlformats.org/officeDocument/2006/relationships/hyperlink" Target="https://doi.org/10.1016/j.biochi.2025.07.003" TargetMode="External"/><Relationship Id="rId14" Type="http://schemas.openxmlformats.org/officeDocument/2006/relationships/hyperlink" Target="https://hal-lirmm.ccsd.cnrs.fr/lirmm-05087904v1/file/IFAC_Underwater_Paper_FFV.pdf" TargetMode="External"/><Relationship Id="rId22" Type="http://schemas.openxmlformats.org/officeDocument/2006/relationships/hyperlink" Target="https://doi.org/10.1016/j.chaos.2025.116825" TargetMode="External"/><Relationship Id="rId27" Type="http://schemas.openxmlformats.org/officeDocument/2006/relationships/hyperlink" Target="https://doi.org/10.1007/s11356-025-36631-w" TargetMode="External"/><Relationship Id="rId30" Type="http://schemas.openxmlformats.org/officeDocument/2006/relationships/hyperlink" Target="https://doi.org/10.37349/eff.2025.101084" TargetMode="External"/><Relationship Id="rId35" Type="http://schemas.openxmlformats.org/officeDocument/2006/relationships/hyperlink" Target="https://doi.org/10.3389/10.1002/ces2.70012" TargetMode="External"/><Relationship Id="rId43" Type="http://schemas.openxmlformats.org/officeDocument/2006/relationships/hyperlink" Target="https://doi.org/10.3390/microbiolres16070150" TargetMode="External"/><Relationship Id="rId48" Type="http://schemas.openxmlformats.org/officeDocument/2006/relationships/hyperlink" Target="https://doi.org/10.1016/j.physletb.2025.139645" TargetMode="External"/><Relationship Id="rId56" Type="http://schemas.openxmlformats.org/officeDocument/2006/relationships/hyperlink" Target="https://riiit.com.mx/apps/site/files_v2450/ferrita_de_mg_coah._5_riiit_jul-ago_2025.pdf" TargetMode="External"/><Relationship Id="rId64" Type="http://schemas.openxmlformats.org/officeDocument/2006/relationships/comments" Target="../comments1.xml"/><Relationship Id="rId8" Type="http://schemas.openxmlformats.org/officeDocument/2006/relationships/hyperlink" Target="https://ieeexplore.ieee.org/document/11007836" TargetMode="External"/><Relationship Id="rId51" Type="http://schemas.openxmlformats.org/officeDocument/2006/relationships/hyperlink" Target="https://doi.org/10.1016/j.physletb.2025.139651" TargetMode="External"/><Relationship Id="rId3" Type="http://schemas.openxmlformats.org/officeDocument/2006/relationships/hyperlink" Target="https://doi.org/10.5281/zenodo.15486552" TargetMode="External"/><Relationship Id="rId12" Type="http://schemas.openxmlformats.org/officeDocument/2006/relationships/hyperlink" Target="https://doi.org/10.1109/GMEPE/PAHCE65777.2025.11002840" TargetMode="External"/><Relationship Id="rId17" Type="http://schemas.openxmlformats.org/officeDocument/2006/relationships/hyperlink" Target="https://doi.org/10.1016/j.agee.2025.109862" TargetMode="External"/><Relationship Id="rId25" Type="http://schemas.openxmlformats.org/officeDocument/2006/relationships/hyperlink" Target="https://doi.org/10.1016/j.dib.2025.111854" TargetMode="External"/><Relationship Id="rId33" Type="http://schemas.openxmlformats.org/officeDocument/2006/relationships/hyperlink" Target="https://doi.org/10.1007/s10701-025-00873-y" TargetMode="External"/><Relationship Id="rId38" Type="http://schemas.openxmlformats.org/officeDocument/2006/relationships/hyperlink" Target="https://doi.org/10.1088/1742-6596/3027/1/012070" TargetMode="External"/><Relationship Id="rId46" Type="http://schemas.openxmlformats.org/officeDocument/2006/relationships/hyperlink" Target="https://doi.org/10.1103/PhysRevD.111.112005" TargetMode="External"/><Relationship Id="rId59" Type="http://schemas.openxmlformats.org/officeDocument/2006/relationships/hyperlink" Target="https://doi.org/10.3390/w17152167" TargetMode="External"/><Relationship Id="rId20" Type="http://schemas.openxmlformats.org/officeDocument/2006/relationships/hyperlink" Target="https://doi.org/10.1016/j.biombioe.2025.108184" TargetMode="External"/><Relationship Id="rId41" Type="http://schemas.openxmlformats.org/officeDocument/2006/relationships/hyperlink" Target="https://doi.org/10.1016/j.matcom.2025.06.031" TargetMode="External"/><Relationship Id="rId54" Type="http://schemas.openxmlformats.org/officeDocument/2006/relationships/hyperlink" Target="http://www.facmed.unam.mx/publicaciones/ampb/numeros/2025/02/REB_junio_2025.pdf" TargetMode="External"/><Relationship Id="rId62" Type="http://schemas.openxmlformats.org/officeDocument/2006/relationships/vmlDrawing" Target="../drawings/vmlDrawing1.vml"/><Relationship Id="rId1" Type="http://schemas.openxmlformats.org/officeDocument/2006/relationships/hyperlink" Target="https://amphibian-reptile-conservation.org/manuscript/index.php/arc/article/view/95/5" TargetMode="External"/><Relationship Id="rId6" Type="http://schemas.openxmlformats.org/officeDocument/2006/relationships/hyperlink" Target="https://www.igi-global.com/chapter/control-strategy-for-a-single-phase-grid-connected-pv-system-with-bidirectional-ev-charging-support/381790" TargetMode="External"/><Relationship Id="rId15" Type="http://schemas.openxmlformats.org/officeDocument/2006/relationships/hyperlink" Target="https://doi.org/10.1007/978-3-031-87213-6_35" TargetMode="External"/><Relationship Id="rId23" Type="http://schemas.openxmlformats.org/officeDocument/2006/relationships/hyperlink" Target="https://doi.org/10.5334/cstp.826" TargetMode="External"/><Relationship Id="rId28" Type="http://schemas.openxmlformats.org/officeDocument/2006/relationships/hyperlink" Target="https://doi.org/10.1007/s11356-025-36580-4" TargetMode="External"/><Relationship Id="rId36" Type="http://schemas.openxmlformats.org/officeDocument/2006/relationships/hyperlink" Target="https://doi.org/10.1016/j.jallcom.2025.182048" TargetMode="External"/><Relationship Id="rId49" Type="http://schemas.openxmlformats.org/officeDocument/2006/relationships/hyperlink" Target="https://doi.org/10.1016/j.physletb.2025.139681" TargetMode="External"/><Relationship Id="rId57" Type="http://schemas.openxmlformats.org/officeDocument/2006/relationships/hyperlink" Target="https://doi.org/10.1016/j.steroids.2025.109658" TargetMode="External"/><Relationship Id="rId10" Type="http://schemas.openxmlformats.org/officeDocument/2006/relationships/hyperlink" Target="https://www.sciencedirect.com/science/article/pii/B9780443291005000035" TargetMode="External"/><Relationship Id="rId31" Type="http://schemas.openxmlformats.org/officeDocument/2006/relationships/hyperlink" Target="https://doi.org/10.3390/fermentation11070398" TargetMode="External"/><Relationship Id="rId44" Type="http://schemas.openxmlformats.org/officeDocument/2006/relationships/hyperlink" Target="https://doi.org/10.3390/microorganisms13071484" TargetMode="External"/><Relationship Id="rId52" Type="http://schemas.openxmlformats.org/officeDocument/2006/relationships/hyperlink" Target="https://doi.org/10.1016/j.pmpp.2025.102847" TargetMode="External"/><Relationship Id="rId60" Type="http://schemas.openxmlformats.org/officeDocument/2006/relationships/hyperlink" Target="https://link.springer.com/content/pdf/bfm:978-1-4939-9042-9/1" TargetMode="External"/><Relationship Id="rId4" Type="http://schemas.openxmlformats.org/officeDocument/2006/relationships/hyperlink" Target="https://doi.org/10.5281/zenodo.15486552" TargetMode="External"/><Relationship Id="rId9" Type="http://schemas.openxmlformats.org/officeDocument/2006/relationships/hyperlink" Target="https://ieeexplore.ieee.org/document/1100791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325F-6E15-4C23-BB89-CF84385B0BE6}">
  <dimension ref="A1:R140"/>
  <sheetViews>
    <sheetView tabSelected="1" topLeftCell="A112" zoomScaleNormal="100" workbookViewId="0">
      <selection activeCell="A139" sqref="A139"/>
    </sheetView>
  </sheetViews>
  <sheetFormatPr baseColWidth="10" defaultRowHeight="15" x14ac:dyDescent="0.25"/>
  <cols>
    <col min="1" max="1" width="11.42578125" style="14"/>
    <col min="2" max="2" width="11.7109375" customWidth="1"/>
    <col min="3" max="3" width="13.85546875" customWidth="1"/>
    <col min="4" max="4" width="10.42578125" customWidth="1"/>
    <col min="5" max="5" width="19.7109375" customWidth="1"/>
    <col min="6" max="10" width="11.42578125" customWidth="1"/>
    <col min="11" max="11" width="35.42578125" customWidth="1"/>
    <col min="14" max="14" width="21.7109375" customWidth="1"/>
    <col min="15" max="15" width="22.42578125" customWidth="1"/>
    <col min="16" max="16" width="21.7109375" customWidth="1"/>
    <col min="18" max="18" width="11.85546875" customWidth="1"/>
  </cols>
  <sheetData>
    <row r="1" spans="1:18" ht="15" customHeight="1" x14ac:dyDescent="0.25">
      <c r="A1" s="2" t="s">
        <v>0</v>
      </c>
      <c r="B1" s="3" t="s">
        <v>1</v>
      </c>
      <c r="C1" s="2" t="s">
        <v>2</v>
      </c>
      <c r="D1" s="2" t="s">
        <v>43</v>
      </c>
      <c r="E1" s="2" t="s">
        <v>3</v>
      </c>
      <c r="F1" s="9" t="s">
        <v>4</v>
      </c>
      <c r="G1" s="9" t="s">
        <v>5</v>
      </c>
      <c r="H1" s="9" t="s">
        <v>6</v>
      </c>
      <c r="I1" s="9" t="s">
        <v>7</v>
      </c>
      <c r="J1" s="9" t="s">
        <v>8</v>
      </c>
      <c r="K1" s="2" t="s">
        <v>9</v>
      </c>
      <c r="L1" s="2" t="s">
        <v>10</v>
      </c>
      <c r="M1" s="2" t="s">
        <v>11</v>
      </c>
      <c r="N1" s="2" t="s">
        <v>12</v>
      </c>
      <c r="O1" s="2" t="s">
        <v>13</v>
      </c>
      <c r="P1" s="2" t="s">
        <v>14</v>
      </c>
      <c r="Q1" s="2" t="s">
        <v>15</v>
      </c>
      <c r="R1" s="2" t="s">
        <v>16</v>
      </c>
    </row>
    <row r="2" spans="1:18" x14ac:dyDescent="0.25">
      <c r="A2" s="4">
        <v>1</v>
      </c>
      <c r="B2" s="4">
        <v>883</v>
      </c>
      <c r="C2" s="19" t="s">
        <v>696</v>
      </c>
      <c r="D2" s="4" t="s">
        <v>78</v>
      </c>
      <c r="E2" s="5" t="s">
        <v>57</v>
      </c>
      <c r="F2" s="20" t="s">
        <v>22</v>
      </c>
      <c r="G2" s="20"/>
      <c r="H2" s="20"/>
      <c r="I2" s="5"/>
      <c r="J2" s="5"/>
      <c r="K2" s="5" t="s">
        <v>232</v>
      </c>
      <c r="L2" s="10" t="s">
        <v>319</v>
      </c>
      <c r="M2" s="26" t="s">
        <v>373</v>
      </c>
      <c r="N2" s="5"/>
      <c r="O2" s="5"/>
      <c r="P2" s="5"/>
      <c r="Q2" s="22" t="s">
        <v>38</v>
      </c>
      <c r="R2" s="4"/>
    </row>
    <row r="3" spans="1:18" x14ac:dyDescent="0.25">
      <c r="A3" s="4">
        <v>2</v>
      </c>
      <c r="B3" s="4">
        <v>884</v>
      </c>
      <c r="C3" s="19" t="s">
        <v>697</v>
      </c>
      <c r="D3" s="4" t="s">
        <v>78</v>
      </c>
      <c r="E3" s="5" t="s">
        <v>80</v>
      </c>
      <c r="F3" s="20" t="s">
        <v>53</v>
      </c>
      <c r="G3" s="20"/>
      <c r="H3" s="20"/>
      <c r="I3" s="5"/>
      <c r="J3" s="5"/>
      <c r="K3" s="5"/>
      <c r="L3" s="10" t="s">
        <v>695</v>
      </c>
      <c r="M3" s="5"/>
      <c r="N3" s="5"/>
      <c r="O3" s="5"/>
      <c r="P3" s="5"/>
      <c r="Q3" s="22" t="s">
        <v>38</v>
      </c>
      <c r="R3" s="4"/>
    </row>
    <row r="4" spans="1:18" x14ac:dyDescent="0.25">
      <c r="A4" s="4">
        <v>3</v>
      </c>
      <c r="B4" s="4">
        <v>885</v>
      </c>
      <c r="C4" s="19" t="s">
        <v>105</v>
      </c>
      <c r="D4" s="4" t="s">
        <v>78</v>
      </c>
      <c r="E4" s="5" t="s">
        <v>60</v>
      </c>
      <c r="F4" s="20" t="s">
        <v>228</v>
      </c>
      <c r="G4" s="20"/>
      <c r="H4" s="20"/>
      <c r="I4" s="5"/>
      <c r="J4" s="5"/>
      <c r="K4" s="5"/>
      <c r="L4" s="10" t="s">
        <v>320</v>
      </c>
      <c r="M4" s="5" t="s">
        <v>374</v>
      </c>
      <c r="N4" s="5"/>
      <c r="O4" s="5"/>
      <c r="P4" s="5"/>
      <c r="Q4" s="22" t="s">
        <v>38</v>
      </c>
      <c r="R4" s="4"/>
    </row>
    <row r="5" spans="1:18" x14ac:dyDescent="0.25">
      <c r="A5" s="15">
        <v>4</v>
      </c>
      <c r="B5" s="6">
        <v>886</v>
      </c>
      <c r="C5" s="1" t="s">
        <v>106</v>
      </c>
      <c r="D5" s="15" t="s">
        <v>78</v>
      </c>
      <c r="E5" s="1" t="s">
        <v>17</v>
      </c>
      <c r="F5" s="21" t="s">
        <v>24</v>
      </c>
      <c r="G5" s="21"/>
      <c r="H5" s="21"/>
      <c r="I5" s="21"/>
      <c r="J5" s="21"/>
      <c r="K5" s="1" t="s">
        <v>233</v>
      </c>
      <c r="L5" s="1" t="str">
        <f>HYPERLINK("http://dx.doi.org/10.1021/acsomega.5c01738","http://dx.doi.org/10.1021/acsomega.5c01738")</f>
        <v>http://dx.doi.org/10.1021/acsomega.5c01738</v>
      </c>
      <c r="M5" s="1" t="s">
        <v>375</v>
      </c>
      <c r="N5" s="1" t="s">
        <v>497</v>
      </c>
      <c r="O5" s="1" t="s">
        <v>35</v>
      </c>
      <c r="P5" s="1" t="s">
        <v>50</v>
      </c>
      <c r="Q5" s="6" t="s">
        <v>41</v>
      </c>
      <c r="R5" s="6" t="s">
        <v>575</v>
      </c>
    </row>
    <row r="6" spans="1:18" x14ac:dyDescent="0.25">
      <c r="A6" s="15">
        <v>5</v>
      </c>
      <c r="B6" s="6">
        <v>887</v>
      </c>
      <c r="C6" s="1" t="s">
        <v>107</v>
      </c>
      <c r="D6" s="15" t="s">
        <v>78</v>
      </c>
      <c r="E6" s="1" t="s">
        <v>17</v>
      </c>
      <c r="F6" s="21" t="s">
        <v>29</v>
      </c>
      <c r="G6" s="21"/>
      <c r="H6" s="21"/>
      <c r="I6" s="21"/>
      <c r="J6" s="21"/>
      <c r="K6" s="1" t="s">
        <v>234</v>
      </c>
      <c r="L6" s="1" t="str">
        <f>HYPERLINK("http://dx.doi.org/10.1007/s11686-025-01080-5","http://dx.doi.org/10.1007/s11686-025-01080-5")</f>
        <v>http://dx.doi.org/10.1007/s11686-025-01080-5</v>
      </c>
      <c r="M6" s="1" t="s">
        <v>376</v>
      </c>
      <c r="N6" s="1" t="s">
        <v>498</v>
      </c>
      <c r="O6" s="1" t="s">
        <v>35</v>
      </c>
      <c r="P6" s="1" t="s">
        <v>576</v>
      </c>
      <c r="Q6" s="6" t="s">
        <v>41</v>
      </c>
      <c r="R6" s="6" t="s">
        <v>577</v>
      </c>
    </row>
    <row r="7" spans="1:18" x14ac:dyDescent="0.25">
      <c r="A7" s="4">
        <v>6</v>
      </c>
      <c r="B7" s="4">
        <v>888</v>
      </c>
      <c r="C7" s="5" t="s">
        <v>108</v>
      </c>
      <c r="D7" s="4" t="s">
        <v>78</v>
      </c>
      <c r="E7" s="5" t="s">
        <v>17</v>
      </c>
      <c r="F7" s="16" t="s">
        <v>32</v>
      </c>
      <c r="G7" s="16"/>
      <c r="H7" s="16"/>
      <c r="I7" s="19"/>
      <c r="J7" s="19"/>
      <c r="K7" s="5" t="s">
        <v>83</v>
      </c>
      <c r="L7" s="10" t="s">
        <v>321</v>
      </c>
      <c r="M7" s="5" t="s">
        <v>377</v>
      </c>
      <c r="N7" s="5"/>
      <c r="O7" s="5"/>
      <c r="P7" s="19" t="s">
        <v>89</v>
      </c>
      <c r="Q7" s="22" t="s">
        <v>40</v>
      </c>
      <c r="R7" s="22" t="s">
        <v>578</v>
      </c>
    </row>
    <row r="8" spans="1:18" x14ac:dyDescent="0.25">
      <c r="A8" s="4">
        <v>7</v>
      </c>
      <c r="B8" s="4">
        <v>889</v>
      </c>
      <c r="C8" s="5" t="s">
        <v>109</v>
      </c>
      <c r="D8" s="4" t="s">
        <v>78</v>
      </c>
      <c r="E8" s="5" t="s">
        <v>17</v>
      </c>
      <c r="F8" s="16" t="s">
        <v>55</v>
      </c>
      <c r="G8" s="16"/>
      <c r="H8" s="16"/>
      <c r="I8" s="19"/>
      <c r="J8" s="19"/>
      <c r="K8" s="5"/>
      <c r="L8" s="10" t="s">
        <v>322</v>
      </c>
      <c r="M8" s="5" t="s">
        <v>378</v>
      </c>
      <c r="N8" s="5"/>
      <c r="O8" s="5"/>
      <c r="P8" s="19" t="s">
        <v>97</v>
      </c>
      <c r="Q8" s="22" t="s">
        <v>40</v>
      </c>
      <c r="R8" s="22" t="s">
        <v>579</v>
      </c>
    </row>
    <row r="9" spans="1:18" x14ac:dyDescent="0.25">
      <c r="A9" s="6">
        <v>8</v>
      </c>
      <c r="B9" s="6">
        <v>890</v>
      </c>
      <c r="C9" s="1" t="s">
        <v>110</v>
      </c>
      <c r="D9" s="15" t="s">
        <v>78</v>
      </c>
      <c r="E9" s="1" t="s">
        <v>17</v>
      </c>
      <c r="F9" s="21" t="s">
        <v>53</v>
      </c>
      <c r="G9" s="21"/>
      <c r="H9" s="21"/>
      <c r="I9" s="21"/>
      <c r="J9" s="21"/>
      <c r="K9" s="1" t="s">
        <v>235</v>
      </c>
      <c r="L9" s="8" t="s">
        <v>323</v>
      </c>
      <c r="M9" s="1" t="s">
        <v>35</v>
      </c>
      <c r="N9" s="1" t="s">
        <v>499</v>
      </c>
      <c r="O9" s="1" t="s">
        <v>35</v>
      </c>
      <c r="P9" s="1" t="s">
        <v>580</v>
      </c>
      <c r="Q9" s="6" t="s">
        <v>39</v>
      </c>
      <c r="R9" s="6" t="s">
        <v>581</v>
      </c>
    </row>
    <row r="10" spans="1:18" x14ac:dyDescent="0.25">
      <c r="A10" s="6">
        <v>9</v>
      </c>
      <c r="B10" s="6">
        <v>891</v>
      </c>
      <c r="C10" s="1" t="s">
        <v>111</v>
      </c>
      <c r="D10" s="15" t="s">
        <v>78</v>
      </c>
      <c r="E10" s="1" t="s">
        <v>17</v>
      </c>
      <c r="F10" s="21" t="s">
        <v>31</v>
      </c>
      <c r="G10" s="21"/>
      <c r="H10" s="21"/>
      <c r="I10" s="21"/>
      <c r="J10" s="21"/>
      <c r="K10" s="1" t="s">
        <v>236</v>
      </c>
      <c r="L10" s="1" t="str">
        <f>HYPERLINK("http://dx.doi.org/10.1214/25-AAP2161","http://dx.doi.org/10.1214/25-AAP2161")</f>
        <v>http://dx.doi.org/10.1214/25-AAP2161</v>
      </c>
      <c r="M10" s="1" t="s">
        <v>379</v>
      </c>
      <c r="N10" s="1" t="s">
        <v>500</v>
      </c>
      <c r="O10" s="1" t="s">
        <v>35</v>
      </c>
      <c r="P10" s="1" t="s">
        <v>582</v>
      </c>
      <c r="Q10" s="6" t="s">
        <v>40</v>
      </c>
      <c r="R10" s="6" t="s">
        <v>583</v>
      </c>
    </row>
    <row r="11" spans="1:18" x14ac:dyDescent="0.25">
      <c r="A11" s="15">
        <v>10</v>
      </c>
      <c r="B11" s="6">
        <v>892</v>
      </c>
      <c r="C11" s="1" t="s">
        <v>112</v>
      </c>
      <c r="D11" s="15" t="s">
        <v>78</v>
      </c>
      <c r="E11" s="1" t="s">
        <v>17</v>
      </c>
      <c r="F11" s="21" t="s">
        <v>20</v>
      </c>
      <c r="G11" s="21"/>
      <c r="H11" s="21"/>
      <c r="I11" s="21"/>
      <c r="J11" s="21"/>
      <c r="K11" s="1" t="s">
        <v>237</v>
      </c>
      <c r="L11" s="1" t="str">
        <f>HYPERLINK("http://dx.doi.org/10.1002/aoc.70262","http://dx.doi.org/10.1002/aoc.70262")</f>
        <v>http://dx.doi.org/10.1002/aoc.70262</v>
      </c>
      <c r="M11" s="1" t="s">
        <v>380</v>
      </c>
      <c r="N11" s="1" t="s">
        <v>501</v>
      </c>
      <c r="O11" s="1" t="s">
        <v>35</v>
      </c>
      <c r="P11" s="1" t="s">
        <v>584</v>
      </c>
      <c r="Q11" s="6" t="s">
        <v>40</v>
      </c>
      <c r="R11" s="6" t="s">
        <v>585</v>
      </c>
    </row>
    <row r="12" spans="1:18" x14ac:dyDescent="0.25">
      <c r="A12" s="15">
        <v>11</v>
      </c>
      <c r="B12" s="6">
        <v>893</v>
      </c>
      <c r="C12" s="1" t="s">
        <v>113</v>
      </c>
      <c r="D12" s="15" t="s">
        <v>78</v>
      </c>
      <c r="E12" s="1" t="s">
        <v>17</v>
      </c>
      <c r="F12" s="21" t="s">
        <v>20</v>
      </c>
      <c r="G12" s="21"/>
      <c r="H12" s="21"/>
      <c r="I12" s="21"/>
      <c r="J12" s="21"/>
      <c r="K12" s="1" t="s">
        <v>238</v>
      </c>
      <c r="L12" s="1" t="str">
        <f>HYPERLINK("http://dx.doi.org/10.3847/1538-4357/add5df","http://dx.doi.org/10.3847/1538-4357/add5df")</f>
        <v>http://dx.doi.org/10.3847/1538-4357/add5df</v>
      </c>
      <c r="M12" s="1" t="s">
        <v>381</v>
      </c>
      <c r="N12" s="1" t="s">
        <v>502</v>
      </c>
      <c r="O12" s="1" t="s">
        <v>35</v>
      </c>
      <c r="P12" s="1" t="s">
        <v>86</v>
      </c>
      <c r="Q12" s="6" t="s">
        <v>40</v>
      </c>
      <c r="R12" s="6" t="s">
        <v>586</v>
      </c>
    </row>
    <row r="13" spans="1:18" x14ac:dyDescent="0.25">
      <c r="A13" s="15">
        <v>12</v>
      </c>
      <c r="B13" s="6">
        <v>894</v>
      </c>
      <c r="C13" s="1" t="s">
        <v>114</v>
      </c>
      <c r="D13" s="15" t="s">
        <v>78</v>
      </c>
      <c r="E13" s="1" t="s">
        <v>17</v>
      </c>
      <c r="F13" s="21" t="s">
        <v>20</v>
      </c>
      <c r="G13" s="21"/>
      <c r="H13" s="21"/>
      <c r="I13" s="21"/>
      <c r="J13" s="21"/>
      <c r="K13" s="1" t="s">
        <v>35</v>
      </c>
      <c r="L13" s="1" t="str">
        <f>HYPERLINK("http://dx.doi.org/10.3762/bjnano.16.53","http://dx.doi.org/10.3762/bjnano.16.53")</f>
        <v>http://dx.doi.org/10.3762/bjnano.16.53</v>
      </c>
      <c r="M13" s="1" t="s">
        <v>382</v>
      </c>
      <c r="N13" s="1" t="s">
        <v>503</v>
      </c>
      <c r="O13" s="1" t="s">
        <v>35</v>
      </c>
      <c r="P13" s="1" t="s">
        <v>85</v>
      </c>
      <c r="Q13" s="6" t="s">
        <v>39</v>
      </c>
      <c r="R13" s="6" t="s">
        <v>587</v>
      </c>
    </row>
    <row r="14" spans="1:18" x14ac:dyDescent="0.25">
      <c r="A14" s="4">
        <v>13</v>
      </c>
      <c r="B14" s="4">
        <v>895</v>
      </c>
      <c r="C14" s="5" t="s">
        <v>115</v>
      </c>
      <c r="D14" s="4" t="s">
        <v>78</v>
      </c>
      <c r="E14" s="5" t="s">
        <v>17</v>
      </c>
      <c r="F14" s="16" t="s">
        <v>29</v>
      </c>
      <c r="G14" s="16" t="s">
        <v>33</v>
      </c>
      <c r="H14" s="16"/>
      <c r="I14" s="19"/>
      <c r="J14" s="19"/>
      <c r="K14" s="5"/>
      <c r="L14" s="10" t="s">
        <v>324</v>
      </c>
      <c r="M14" s="5" t="s">
        <v>383</v>
      </c>
      <c r="N14" s="5"/>
      <c r="O14" s="5"/>
      <c r="P14" s="19" t="s">
        <v>73</v>
      </c>
      <c r="Q14" s="22" t="s">
        <v>41</v>
      </c>
      <c r="R14" s="22" t="s">
        <v>588</v>
      </c>
    </row>
    <row r="15" spans="1:18" x14ac:dyDescent="0.25">
      <c r="A15" s="4">
        <v>14</v>
      </c>
      <c r="B15" s="4">
        <v>896</v>
      </c>
      <c r="C15" s="5" t="s">
        <v>116</v>
      </c>
      <c r="D15" s="4" t="s">
        <v>78</v>
      </c>
      <c r="E15" s="5" t="s">
        <v>17</v>
      </c>
      <c r="F15" s="16" t="s">
        <v>32</v>
      </c>
      <c r="G15" s="16"/>
      <c r="H15" s="16"/>
      <c r="I15" s="19"/>
      <c r="J15" s="19"/>
      <c r="K15" s="5" t="s">
        <v>239</v>
      </c>
      <c r="L15" s="10" t="s">
        <v>325</v>
      </c>
      <c r="M15" s="5" t="s">
        <v>384</v>
      </c>
      <c r="N15" s="5"/>
      <c r="O15" s="5"/>
      <c r="P15" s="5"/>
      <c r="Q15" s="22" t="s">
        <v>38</v>
      </c>
      <c r="R15" s="4"/>
    </row>
    <row r="16" spans="1:18" x14ac:dyDescent="0.25">
      <c r="A16" s="15">
        <v>15</v>
      </c>
      <c r="B16" s="6">
        <v>897</v>
      </c>
      <c r="C16" s="1" t="s">
        <v>117</v>
      </c>
      <c r="D16" s="15" t="s">
        <v>78</v>
      </c>
      <c r="E16" s="1" t="s">
        <v>17</v>
      </c>
      <c r="F16" s="21" t="s">
        <v>48</v>
      </c>
      <c r="G16" s="21"/>
      <c r="H16" s="21"/>
      <c r="I16" s="21"/>
      <c r="J16" s="21"/>
      <c r="K16" s="1" t="s">
        <v>240</v>
      </c>
      <c r="L16" s="1" t="str">
        <f>HYPERLINK("http://dx.doi.org/10.1186/s12864-025-11778-5","http://dx.doi.org/10.1186/s12864-025-11778-5")</f>
        <v>http://dx.doi.org/10.1186/s12864-025-11778-5</v>
      </c>
      <c r="M16" s="1" t="s">
        <v>385</v>
      </c>
      <c r="N16" s="1" t="s">
        <v>504</v>
      </c>
      <c r="O16" s="1" t="s">
        <v>35</v>
      </c>
      <c r="P16" s="1" t="s">
        <v>589</v>
      </c>
      <c r="Q16" s="6" t="s">
        <v>40</v>
      </c>
      <c r="R16" s="6" t="s">
        <v>590</v>
      </c>
    </row>
    <row r="17" spans="1:18" s="7" customFormat="1" x14ac:dyDescent="0.25">
      <c r="A17" s="15">
        <v>16</v>
      </c>
      <c r="B17" s="6">
        <v>898</v>
      </c>
      <c r="C17" s="1" t="s">
        <v>118</v>
      </c>
      <c r="D17" s="15" t="s">
        <v>78</v>
      </c>
      <c r="E17" s="1" t="s">
        <v>17</v>
      </c>
      <c r="F17" s="21" t="s">
        <v>229</v>
      </c>
      <c r="G17" s="21"/>
      <c r="H17" s="21"/>
      <c r="I17" s="21"/>
      <c r="J17" s="21"/>
      <c r="K17" s="1" t="s">
        <v>241</v>
      </c>
      <c r="L17" s="1" t="str">
        <f>HYPERLINK("http://dx.doi.org/10.1007/s40590-025-00769-x","http://dx.doi.org/10.1007/s40590-025-00769-x")</f>
        <v>http://dx.doi.org/10.1007/s40590-025-00769-x</v>
      </c>
      <c r="M17" s="1" t="s">
        <v>386</v>
      </c>
      <c r="N17" s="1" t="s">
        <v>505</v>
      </c>
      <c r="O17" s="1" t="s">
        <v>35</v>
      </c>
      <c r="P17" s="1" t="s">
        <v>591</v>
      </c>
      <c r="Q17" s="6" t="s">
        <v>41</v>
      </c>
      <c r="R17" s="6" t="s">
        <v>592</v>
      </c>
    </row>
    <row r="18" spans="1:18" x14ac:dyDescent="0.25">
      <c r="A18" s="4">
        <v>17</v>
      </c>
      <c r="B18" s="4">
        <v>899</v>
      </c>
      <c r="C18" s="5" t="s">
        <v>119</v>
      </c>
      <c r="D18" s="4" t="s">
        <v>78</v>
      </c>
      <c r="E18" s="5" t="s">
        <v>17</v>
      </c>
      <c r="F18" s="16" t="s">
        <v>46</v>
      </c>
      <c r="G18" s="16" t="s">
        <v>30</v>
      </c>
      <c r="H18" s="16"/>
      <c r="I18" s="19"/>
      <c r="J18" s="19"/>
      <c r="K18" s="5"/>
      <c r="L18" s="10" t="s">
        <v>326</v>
      </c>
      <c r="M18" s="5" t="s">
        <v>387</v>
      </c>
      <c r="N18" s="5"/>
      <c r="O18" s="5"/>
      <c r="P18" s="19" t="s">
        <v>593</v>
      </c>
      <c r="Q18" s="22" t="s">
        <v>39</v>
      </c>
      <c r="R18" s="22" t="s">
        <v>594</v>
      </c>
    </row>
    <row r="19" spans="1:18" x14ac:dyDescent="0.25">
      <c r="A19" s="15">
        <v>18</v>
      </c>
      <c r="B19" s="6">
        <v>900</v>
      </c>
      <c r="C19" s="1" t="s">
        <v>120</v>
      </c>
      <c r="D19" s="15" t="s">
        <v>78</v>
      </c>
      <c r="E19" s="1" t="s">
        <v>17</v>
      </c>
      <c r="F19" s="21" t="s">
        <v>20</v>
      </c>
      <c r="G19" s="21"/>
      <c r="H19" s="21"/>
      <c r="I19" s="21"/>
      <c r="J19" s="21"/>
      <c r="K19" s="1" t="s">
        <v>242</v>
      </c>
      <c r="L19" s="1" t="str">
        <f>HYPERLINK("http://dx.doi.org/10.1016/j.ceramint.2025.03.134","http://dx.doi.org/10.1016/j.ceramint.2025.03.134")</f>
        <v>http://dx.doi.org/10.1016/j.ceramint.2025.03.134</v>
      </c>
      <c r="M19" s="1" t="s">
        <v>388</v>
      </c>
      <c r="N19" s="1" t="s">
        <v>506</v>
      </c>
      <c r="O19" s="1" t="s">
        <v>35</v>
      </c>
      <c r="P19" s="1" t="s">
        <v>595</v>
      </c>
      <c r="Q19" s="6" t="s">
        <v>40</v>
      </c>
      <c r="R19" s="6" t="s">
        <v>596</v>
      </c>
    </row>
    <row r="20" spans="1:18" x14ac:dyDescent="0.25">
      <c r="A20" s="4">
        <v>19</v>
      </c>
      <c r="B20" s="4">
        <v>901</v>
      </c>
      <c r="C20" s="5" t="s">
        <v>121</v>
      </c>
      <c r="D20" s="4" t="s">
        <v>78</v>
      </c>
      <c r="E20" s="5" t="s">
        <v>17</v>
      </c>
      <c r="F20" s="16" t="s">
        <v>31</v>
      </c>
      <c r="G20" s="16"/>
      <c r="H20" s="16"/>
      <c r="I20" s="19"/>
      <c r="J20" s="19"/>
      <c r="K20" s="5"/>
      <c r="L20" s="10" t="s">
        <v>327</v>
      </c>
      <c r="M20" s="5" t="s">
        <v>389</v>
      </c>
      <c r="N20" s="5"/>
      <c r="O20" s="5"/>
      <c r="P20" s="19" t="s">
        <v>597</v>
      </c>
      <c r="Q20" s="22" t="s">
        <v>40</v>
      </c>
      <c r="R20" s="22" t="s">
        <v>598</v>
      </c>
    </row>
    <row r="21" spans="1:18" x14ac:dyDescent="0.25">
      <c r="A21" s="4">
        <v>20</v>
      </c>
      <c r="B21" s="4">
        <v>902</v>
      </c>
      <c r="C21" s="5" t="s">
        <v>122</v>
      </c>
      <c r="D21" s="4" t="s">
        <v>78</v>
      </c>
      <c r="E21" s="5" t="s">
        <v>17</v>
      </c>
      <c r="F21" s="16" t="s">
        <v>23</v>
      </c>
      <c r="G21" s="16"/>
      <c r="H21" s="16"/>
      <c r="I21" s="19"/>
      <c r="J21" s="19"/>
      <c r="K21" s="5" t="s">
        <v>243</v>
      </c>
      <c r="L21" s="10" t="s">
        <v>328</v>
      </c>
      <c r="M21" s="5" t="s">
        <v>390</v>
      </c>
      <c r="N21" s="5"/>
      <c r="O21" s="5"/>
      <c r="P21" s="5"/>
      <c r="Q21" s="22" t="s">
        <v>38</v>
      </c>
      <c r="R21" s="4"/>
    </row>
    <row r="22" spans="1:18" x14ac:dyDescent="0.25">
      <c r="A22" s="4">
        <v>21</v>
      </c>
      <c r="B22" s="4">
        <v>903</v>
      </c>
      <c r="C22" s="5" t="s">
        <v>123</v>
      </c>
      <c r="D22" s="4" t="s">
        <v>78</v>
      </c>
      <c r="E22" s="5" t="s">
        <v>17</v>
      </c>
      <c r="F22" s="16" t="s">
        <v>32</v>
      </c>
      <c r="G22" s="16"/>
      <c r="H22" s="16"/>
      <c r="I22" s="19"/>
      <c r="J22" s="19"/>
      <c r="K22" s="5"/>
      <c r="L22" s="10" t="s">
        <v>329</v>
      </c>
      <c r="M22" s="5" t="s">
        <v>391</v>
      </c>
      <c r="N22" s="5"/>
      <c r="O22" s="5"/>
      <c r="P22" s="19" t="s">
        <v>74</v>
      </c>
      <c r="Q22" s="22" t="s">
        <v>40</v>
      </c>
      <c r="R22" s="22" t="s">
        <v>599</v>
      </c>
    </row>
    <row r="23" spans="1:18" x14ac:dyDescent="0.25">
      <c r="A23" s="15">
        <v>22</v>
      </c>
      <c r="B23" s="6">
        <v>904</v>
      </c>
      <c r="C23" s="1" t="s">
        <v>124</v>
      </c>
      <c r="D23" s="15" t="s">
        <v>78</v>
      </c>
      <c r="E23" s="1" t="s">
        <v>17</v>
      </c>
      <c r="F23" s="21" t="s">
        <v>22</v>
      </c>
      <c r="G23" s="21"/>
      <c r="H23" s="21"/>
      <c r="I23" s="21"/>
      <c r="J23" s="21"/>
      <c r="K23" s="1" t="s">
        <v>35</v>
      </c>
      <c r="L23" s="1" t="str">
        <f>HYPERLINK("http://dx.doi.org/10.56754/0719-0646.2701.119","http://dx.doi.org/10.56754/0719-0646.2701.119")</f>
        <v>http://dx.doi.org/10.56754/0719-0646.2701.119</v>
      </c>
      <c r="M23" s="1" t="s">
        <v>392</v>
      </c>
      <c r="N23" s="1" t="s">
        <v>507</v>
      </c>
      <c r="O23" s="1" t="s">
        <v>35</v>
      </c>
      <c r="P23" s="1" t="s">
        <v>600</v>
      </c>
      <c r="Q23" s="6" t="s">
        <v>37</v>
      </c>
      <c r="R23" s="6" t="s">
        <v>601</v>
      </c>
    </row>
    <row r="24" spans="1:18" s="7" customFormat="1" x14ac:dyDescent="0.25">
      <c r="A24" s="4">
        <v>23</v>
      </c>
      <c r="B24" s="4">
        <v>905</v>
      </c>
      <c r="C24" s="5" t="s">
        <v>125</v>
      </c>
      <c r="D24" s="4" t="s">
        <v>78</v>
      </c>
      <c r="E24" s="5" t="s">
        <v>17</v>
      </c>
      <c r="F24" s="16" t="s">
        <v>53</v>
      </c>
      <c r="G24" s="16"/>
      <c r="H24" s="16"/>
      <c r="I24" s="19"/>
      <c r="J24" s="19"/>
      <c r="K24" s="5" t="s">
        <v>244</v>
      </c>
      <c r="L24" s="10" t="s">
        <v>330</v>
      </c>
      <c r="M24" s="5" t="s">
        <v>393</v>
      </c>
      <c r="N24" s="5"/>
      <c r="O24" s="5"/>
      <c r="P24" s="19" t="s">
        <v>58</v>
      </c>
      <c r="Q24" s="22" t="s">
        <v>39</v>
      </c>
      <c r="R24" s="22" t="s">
        <v>602</v>
      </c>
    </row>
    <row r="25" spans="1:18" x14ac:dyDescent="0.25">
      <c r="A25" s="4">
        <v>24</v>
      </c>
      <c r="B25" s="4">
        <v>906</v>
      </c>
      <c r="C25" s="5" t="s">
        <v>126</v>
      </c>
      <c r="D25" s="4" t="s">
        <v>78</v>
      </c>
      <c r="E25" s="5" t="s">
        <v>17</v>
      </c>
      <c r="F25" s="16" t="s">
        <v>27</v>
      </c>
      <c r="G25" s="16"/>
      <c r="H25" s="16"/>
      <c r="I25" s="19"/>
      <c r="J25" s="19"/>
      <c r="K25" s="5" t="s">
        <v>245</v>
      </c>
      <c r="L25" s="10" t="s">
        <v>331</v>
      </c>
      <c r="M25" s="5" t="s">
        <v>394</v>
      </c>
      <c r="N25" s="5"/>
      <c r="O25" s="5"/>
      <c r="P25" s="19" t="s">
        <v>603</v>
      </c>
      <c r="Q25" s="22" t="s">
        <v>41</v>
      </c>
      <c r="R25" s="22" t="s">
        <v>604</v>
      </c>
    </row>
    <row r="26" spans="1:18" x14ac:dyDescent="0.25">
      <c r="A26" s="15">
        <v>25</v>
      </c>
      <c r="B26" s="6">
        <v>907</v>
      </c>
      <c r="C26" s="1" t="s">
        <v>127</v>
      </c>
      <c r="D26" s="15" t="s">
        <v>78</v>
      </c>
      <c r="E26" s="1" t="s">
        <v>17</v>
      </c>
      <c r="F26" s="21" t="s">
        <v>32</v>
      </c>
      <c r="G26" s="21"/>
      <c r="H26" s="21"/>
      <c r="I26" s="21"/>
      <c r="J26" s="21"/>
      <c r="K26" s="1" t="s">
        <v>246</v>
      </c>
      <c r="L26" s="1" t="str">
        <f>HYPERLINK("http://dx.doi.org/10.1016/j.electacta.2025.146751","http://dx.doi.org/10.1016/j.electacta.2025.146751")</f>
        <v>http://dx.doi.org/10.1016/j.electacta.2025.146751</v>
      </c>
      <c r="M26" s="1" t="s">
        <v>395</v>
      </c>
      <c r="N26" s="1" t="s">
        <v>508</v>
      </c>
      <c r="O26" s="1" t="s">
        <v>35</v>
      </c>
      <c r="P26" s="1" t="s">
        <v>88</v>
      </c>
      <c r="Q26" s="6" t="s">
        <v>40</v>
      </c>
      <c r="R26" s="6" t="s">
        <v>90</v>
      </c>
    </row>
    <row r="27" spans="1:18" x14ac:dyDescent="0.25">
      <c r="A27" s="15">
        <v>26</v>
      </c>
      <c r="B27" s="6">
        <v>908</v>
      </c>
      <c r="C27" s="1" t="s">
        <v>128</v>
      </c>
      <c r="D27" s="15" t="s">
        <v>78</v>
      </c>
      <c r="E27" s="1" t="s">
        <v>17</v>
      </c>
      <c r="F27" s="21" t="s">
        <v>54</v>
      </c>
      <c r="G27" s="21" t="s">
        <v>72</v>
      </c>
      <c r="H27" s="21"/>
      <c r="I27" s="21"/>
      <c r="J27" s="21"/>
      <c r="K27" s="1" t="s">
        <v>247</v>
      </c>
      <c r="L27" s="1" t="str">
        <f>HYPERLINK("http://dx.doi.org/10.1523/ENEURO.0015-25.2025","http://dx.doi.org/10.1523/ENEURO.0015-25.2025")</f>
        <v>http://dx.doi.org/10.1523/ENEURO.0015-25.2025</v>
      </c>
      <c r="M27" s="1" t="s">
        <v>396</v>
      </c>
      <c r="N27" s="1" t="s">
        <v>509</v>
      </c>
      <c r="O27" s="1" t="s">
        <v>35</v>
      </c>
      <c r="P27" s="1" t="s">
        <v>605</v>
      </c>
      <c r="Q27" s="6" t="s">
        <v>39</v>
      </c>
      <c r="R27" s="6" t="s">
        <v>606</v>
      </c>
    </row>
    <row r="28" spans="1:18" s="7" customFormat="1" x14ac:dyDescent="0.25">
      <c r="A28" s="4">
        <v>27</v>
      </c>
      <c r="B28" s="4">
        <v>909</v>
      </c>
      <c r="C28" s="5" t="s">
        <v>129</v>
      </c>
      <c r="D28" s="4" t="s">
        <v>78</v>
      </c>
      <c r="E28" s="5" t="s">
        <v>17</v>
      </c>
      <c r="F28" s="16" t="s">
        <v>33</v>
      </c>
      <c r="G28" s="16"/>
      <c r="H28" s="16"/>
      <c r="I28" s="19"/>
      <c r="J28" s="19"/>
      <c r="K28" s="5" t="s">
        <v>248</v>
      </c>
      <c r="L28" s="10" t="s">
        <v>332</v>
      </c>
      <c r="M28" s="5" t="s">
        <v>397</v>
      </c>
      <c r="N28" s="5"/>
      <c r="O28" s="5"/>
      <c r="P28" s="19" t="s">
        <v>62</v>
      </c>
      <c r="Q28" s="22" t="s">
        <v>40</v>
      </c>
      <c r="R28" s="22" t="s">
        <v>607</v>
      </c>
    </row>
    <row r="29" spans="1:18" x14ac:dyDescent="0.25">
      <c r="A29" s="4">
        <v>28</v>
      </c>
      <c r="B29" s="4">
        <v>910</v>
      </c>
      <c r="C29" s="5" t="s">
        <v>130</v>
      </c>
      <c r="D29" s="4" t="s">
        <v>78</v>
      </c>
      <c r="E29" s="5" t="s">
        <v>17</v>
      </c>
      <c r="F29" s="16" t="s">
        <v>28</v>
      </c>
      <c r="G29" s="16"/>
      <c r="H29" s="16"/>
      <c r="I29" s="19"/>
      <c r="J29" s="19"/>
      <c r="K29" s="5"/>
      <c r="L29" s="10" t="s">
        <v>333</v>
      </c>
      <c r="M29" s="5" t="s">
        <v>398</v>
      </c>
      <c r="N29" s="5"/>
      <c r="O29" s="5"/>
      <c r="P29" s="19" t="s">
        <v>62</v>
      </c>
      <c r="Q29" s="22" t="s">
        <v>40</v>
      </c>
      <c r="R29" s="22" t="s">
        <v>607</v>
      </c>
    </row>
    <row r="30" spans="1:18" x14ac:dyDescent="0.25">
      <c r="A30" s="4">
        <v>29</v>
      </c>
      <c r="B30" s="4">
        <v>911</v>
      </c>
      <c r="C30" s="5" t="s">
        <v>131</v>
      </c>
      <c r="D30" s="4" t="s">
        <v>78</v>
      </c>
      <c r="E30" s="5" t="s">
        <v>17</v>
      </c>
      <c r="F30" s="16" t="s">
        <v>28</v>
      </c>
      <c r="G30" s="16" t="s">
        <v>27</v>
      </c>
      <c r="H30" s="16"/>
      <c r="I30" s="19"/>
      <c r="J30" s="19"/>
      <c r="K30" s="5" t="s">
        <v>249</v>
      </c>
      <c r="L30" s="10" t="s">
        <v>334</v>
      </c>
      <c r="M30" s="5" t="s">
        <v>399</v>
      </c>
      <c r="N30" s="5"/>
      <c r="O30" s="5"/>
      <c r="P30" s="19" t="s">
        <v>103</v>
      </c>
      <c r="Q30" s="22" t="s">
        <v>40</v>
      </c>
      <c r="R30" s="22" t="s">
        <v>608</v>
      </c>
    </row>
    <row r="31" spans="1:18" x14ac:dyDescent="0.25">
      <c r="A31" s="15">
        <v>30</v>
      </c>
      <c r="B31" s="6">
        <v>912</v>
      </c>
      <c r="C31" s="1" t="s">
        <v>132</v>
      </c>
      <c r="D31" s="15" t="s">
        <v>78</v>
      </c>
      <c r="E31" s="1" t="s">
        <v>17</v>
      </c>
      <c r="F31" s="21" t="s">
        <v>20</v>
      </c>
      <c r="G31" s="21"/>
      <c r="H31" s="21"/>
      <c r="I31" s="21"/>
      <c r="J31" s="21"/>
      <c r="K31" s="1" t="s">
        <v>250</v>
      </c>
      <c r="L31" s="1" t="str">
        <f>HYPERLINK("http://dx.doi.org/10.1140/epjc/s10052-025-14379-4","http://dx.doi.org/10.1140/epjc/s10052-025-14379-4")</f>
        <v>http://dx.doi.org/10.1140/epjc/s10052-025-14379-4</v>
      </c>
      <c r="M31" s="1" t="s">
        <v>400</v>
      </c>
      <c r="N31" s="1" t="s">
        <v>510</v>
      </c>
      <c r="O31" s="1" t="s">
        <v>35</v>
      </c>
      <c r="P31" s="1" t="s">
        <v>64</v>
      </c>
      <c r="Q31" s="6" t="s">
        <v>41</v>
      </c>
      <c r="R31" s="6" t="s">
        <v>609</v>
      </c>
    </row>
    <row r="32" spans="1:18" x14ac:dyDescent="0.25">
      <c r="A32" s="15">
        <v>31</v>
      </c>
      <c r="B32" s="6">
        <v>913</v>
      </c>
      <c r="C32" s="1" t="s">
        <v>133</v>
      </c>
      <c r="D32" s="15" t="s">
        <v>78</v>
      </c>
      <c r="E32" s="1" t="s">
        <v>17</v>
      </c>
      <c r="F32" s="21" t="s">
        <v>82</v>
      </c>
      <c r="G32" s="21"/>
      <c r="H32" s="21"/>
      <c r="I32" s="21"/>
      <c r="J32" s="21"/>
      <c r="K32" s="1" t="s">
        <v>251</v>
      </c>
      <c r="L32" s="1" t="str">
        <f>HYPERLINK("http://dx.doi.org/10.1111/eva.70116","http://dx.doi.org/10.1111/eva.70116")</f>
        <v>http://dx.doi.org/10.1111/eva.70116</v>
      </c>
      <c r="M32" s="1" t="s">
        <v>401</v>
      </c>
      <c r="N32" s="1" t="s">
        <v>511</v>
      </c>
      <c r="O32" s="1" t="s">
        <v>35</v>
      </c>
      <c r="P32" s="1" t="s">
        <v>610</v>
      </c>
      <c r="Q32" s="6" t="s">
        <v>41</v>
      </c>
      <c r="R32" s="6" t="s">
        <v>611</v>
      </c>
    </row>
    <row r="33" spans="1:18" x14ac:dyDescent="0.25">
      <c r="A33" s="15">
        <v>32</v>
      </c>
      <c r="B33" s="6">
        <v>914</v>
      </c>
      <c r="C33" s="1" t="s">
        <v>134</v>
      </c>
      <c r="D33" s="15" t="s">
        <v>78</v>
      </c>
      <c r="E33" s="1" t="s">
        <v>17</v>
      </c>
      <c r="F33" s="21" t="s">
        <v>32</v>
      </c>
      <c r="G33" s="21"/>
      <c r="H33" s="21"/>
      <c r="I33" s="21"/>
      <c r="J33" s="21"/>
      <c r="K33" s="1" t="s">
        <v>35</v>
      </c>
      <c r="L33" s="1" t="str">
        <f>HYPERLINK("http://dx.doi.org/10.1016/j.eswa.2025.128697","http://dx.doi.org/10.1016/j.eswa.2025.128697")</f>
        <v>http://dx.doi.org/10.1016/j.eswa.2025.128697</v>
      </c>
      <c r="M33" s="1" t="s">
        <v>402</v>
      </c>
      <c r="N33" s="1" t="s">
        <v>512</v>
      </c>
      <c r="O33" s="1" t="s">
        <v>35</v>
      </c>
      <c r="P33" s="1" t="s">
        <v>79</v>
      </c>
      <c r="Q33" s="6" t="s">
        <v>40</v>
      </c>
      <c r="R33" s="6" t="s">
        <v>612</v>
      </c>
    </row>
    <row r="34" spans="1:18" x14ac:dyDescent="0.25">
      <c r="A34" s="4">
        <v>33</v>
      </c>
      <c r="B34" s="4">
        <v>915</v>
      </c>
      <c r="C34" s="5" t="s">
        <v>135</v>
      </c>
      <c r="D34" s="4" t="s">
        <v>78</v>
      </c>
      <c r="E34" s="5" t="s">
        <v>17</v>
      </c>
      <c r="F34" s="16" t="s">
        <v>32</v>
      </c>
      <c r="G34" s="16"/>
      <c r="H34" s="16"/>
      <c r="I34" s="19"/>
      <c r="J34" s="19"/>
      <c r="K34" s="19" t="s">
        <v>83</v>
      </c>
      <c r="L34" s="10" t="s">
        <v>335</v>
      </c>
      <c r="M34" s="5" t="s">
        <v>403</v>
      </c>
      <c r="N34" s="5"/>
      <c r="O34" s="5"/>
      <c r="P34" s="5"/>
      <c r="Q34" s="22" t="s">
        <v>38</v>
      </c>
      <c r="R34" s="4"/>
    </row>
    <row r="35" spans="1:18" x14ac:dyDescent="0.25">
      <c r="A35" s="15">
        <v>34</v>
      </c>
      <c r="B35" s="6">
        <v>916</v>
      </c>
      <c r="C35" s="1" t="s">
        <v>136</v>
      </c>
      <c r="D35" s="15" t="s">
        <v>78</v>
      </c>
      <c r="E35" s="1" t="s">
        <v>17</v>
      </c>
      <c r="F35" s="21" t="s">
        <v>53</v>
      </c>
      <c r="G35" s="21" t="s">
        <v>72</v>
      </c>
      <c r="H35" s="21"/>
      <c r="I35" s="21"/>
      <c r="J35" s="21"/>
      <c r="K35" s="1" t="s">
        <v>252</v>
      </c>
      <c r="L35" s="1" t="str">
        <f>HYPERLINK("http://dx.doi.org/10.1111/febs.70064","http://dx.doi.org/10.1111/febs.70064")</f>
        <v>http://dx.doi.org/10.1111/febs.70064</v>
      </c>
      <c r="M35" s="1" t="s">
        <v>404</v>
      </c>
      <c r="N35" s="1" t="s">
        <v>513</v>
      </c>
      <c r="O35" s="1" t="s">
        <v>47</v>
      </c>
      <c r="P35" s="1" t="s">
        <v>73</v>
      </c>
      <c r="Q35" s="6" t="s">
        <v>41</v>
      </c>
      <c r="R35" s="6" t="s">
        <v>87</v>
      </c>
    </row>
    <row r="36" spans="1:18" s="7" customFormat="1" x14ac:dyDescent="0.25">
      <c r="A36" s="4">
        <v>35</v>
      </c>
      <c r="B36" s="4">
        <v>917</v>
      </c>
      <c r="C36" s="5" t="s">
        <v>137</v>
      </c>
      <c r="D36" s="4" t="s">
        <v>78</v>
      </c>
      <c r="E36" s="5" t="s">
        <v>17</v>
      </c>
      <c r="F36" s="16" t="s">
        <v>32</v>
      </c>
      <c r="G36" s="16"/>
      <c r="H36" s="16"/>
      <c r="I36" s="19"/>
      <c r="J36" s="19"/>
      <c r="K36" s="5" t="s">
        <v>253</v>
      </c>
      <c r="L36" s="10" t="s">
        <v>336</v>
      </c>
      <c r="M36" s="5" t="s">
        <v>405</v>
      </c>
      <c r="N36" s="5"/>
      <c r="O36" s="5"/>
      <c r="P36" s="19" t="s">
        <v>613</v>
      </c>
      <c r="Q36" s="22" t="s">
        <v>41</v>
      </c>
      <c r="R36" s="22" t="s">
        <v>91</v>
      </c>
    </row>
    <row r="37" spans="1:18" s="7" customFormat="1" x14ac:dyDescent="0.25">
      <c r="A37" s="4">
        <v>36</v>
      </c>
      <c r="B37" s="4">
        <v>918</v>
      </c>
      <c r="C37" s="5" t="s">
        <v>138</v>
      </c>
      <c r="D37" s="4" t="s">
        <v>78</v>
      </c>
      <c r="E37" s="5" t="s">
        <v>17</v>
      </c>
      <c r="F37" s="16" t="s">
        <v>23</v>
      </c>
      <c r="G37" s="16"/>
      <c r="H37" s="16"/>
      <c r="I37" s="19"/>
      <c r="J37" s="19"/>
      <c r="K37" s="5" t="s">
        <v>254</v>
      </c>
      <c r="L37" s="10" t="s">
        <v>337</v>
      </c>
      <c r="M37" s="5" t="s">
        <v>406</v>
      </c>
      <c r="N37" s="5"/>
      <c r="O37" s="5"/>
      <c r="P37" s="19" t="s">
        <v>614</v>
      </c>
      <c r="Q37" s="22" t="s">
        <v>40</v>
      </c>
      <c r="R37" s="22" t="s">
        <v>615</v>
      </c>
    </row>
    <row r="38" spans="1:18" s="7" customFormat="1" x14ac:dyDescent="0.25">
      <c r="A38" s="15">
        <v>37</v>
      </c>
      <c r="B38" s="6">
        <v>919</v>
      </c>
      <c r="C38" s="1" t="s">
        <v>139</v>
      </c>
      <c r="D38" s="15" t="s">
        <v>78</v>
      </c>
      <c r="E38" s="1" t="s">
        <v>17</v>
      </c>
      <c r="F38" s="21" t="s">
        <v>82</v>
      </c>
      <c r="G38" s="21"/>
      <c r="H38" s="21"/>
      <c r="I38" s="21"/>
      <c r="J38" s="21"/>
      <c r="K38" s="1" t="s">
        <v>35</v>
      </c>
      <c r="L38" s="1" t="str">
        <f>HYPERLINK("http://dx.doi.org/10.3390/foods14132341","http://dx.doi.org/10.3390/foods14132341")</f>
        <v>http://dx.doi.org/10.3390/foods14132341</v>
      </c>
      <c r="M38" s="1" t="s">
        <v>407</v>
      </c>
      <c r="N38" s="1" t="s">
        <v>514</v>
      </c>
      <c r="O38" s="1" t="s">
        <v>35</v>
      </c>
      <c r="P38" s="1" t="s">
        <v>614</v>
      </c>
      <c r="Q38" s="6" t="s">
        <v>40</v>
      </c>
      <c r="R38" s="6" t="s">
        <v>616</v>
      </c>
    </row>
    <row r="39" spans="1:18" s="7" customFormat="1" x14ac:dyDescent="0.25">
      <c r="A39" s="4">
        <v>38</v>
      </c>
      <c r="B39" s="4">
        <v>920</v>
      </c>
      <c r="C39" s="5" t="s">
        <v>140</v>
      </c>
      <c r="D39" s="4" t="s">
        <v>78</v>
      </c>
      <c r="E39" s="5" t="s">
        <v>17</v>
      </c>
      <c r="F39" s="16" t="s">
        <v>20</v>
      </c>
      <c r="G39" s="16"/>
      <c r="H39" s="16"/>
      <c r="I39" s="19"/>
      <c r="J39" s="19"/>
      <c r="K39" s="5" t="s">
        <v>255</v>
      </c>
      <c r="L39" s="10" t="s">
        <v>338</v>
      </c>
      <c r="M39" s="5" t="s">
        <v>408</v>
      </c>
      <c r="N39" s="5"/>
      <c r="O39" s="5"/>
      <c r="P39" s="19" t="s">
        <v>49</v>
      </c>
      <c r="Q39" s="22" t="s">
        <v>39</v>
      </c>
      <c r="R39" s="22" t="s">
        <v>617</v>
      </c>
    </row>
    <row r="40" spans="1:18" s="7" customFormat="1" x14ac:dyDescent="0.25">
      <c r="A40" s="15">
        <v>39</v>
      </c>
      <c r="B40" s="6">
        <v>921</v>
      </c>
      <c r="C40" s="1" t="s">
        <v>141</v>
      </c>
      <c r="D40" s="15" t="s">
        <v>78</v>
      </c>
      <c r="E40" s="1" t="s">
        <v>17</v>
      </c>
      <c r="F40" s="21" t="s">
        <v>72</v>
      </c>
      <c r="G40" s="21"/>
      <c r="H40" s="21"/>
      <c r="I40" s="21"/>
      <c r="J40" s="21"/>
      <c r="K40" s="1" t="s">
        <v>256</v>
      </c>
      <c r="L40" s="1" t="str">
        <f>HYPERLINK("http://dx.doi.org/10.3389/fcimb.2025.1627519","http://dx.doi.org/10.3389/fcimb.2025.1627519")</f>
        <v>http://dx.doi.org/10.3389/fcimb.2025.1627519</v>
      </c>
      <c r="M40" s="1" t="s">
        <v>409</v>
      </c>
      <c r="N40" s="1" t="s">
        <v>515</v>
      </c>
      <c r="O40" s="1" t="s">
        <v>35</v>
      </c>
      <c r="P40" s="1" t="s">
        <v>618</v>
      </c>
      <c r="Q40" s="6" t="s">
        <v>41</v>
      </c>
      <c r="R40" s="6" t="s">
        <v>619</v>
      </c>
    </row>
    <row r="41" spans="1:18" s="7" customFormat="1" x14ac:dyDescent="0.25">
      <c r="A41" s="15">
        <v>40</v>
      </c>
      <c r="B41" s="6">
        <v>922</v>
      </c>
      <c r="C41" s="1" t="s">
        <v>142</v>
      </c>
      <c r="D41" s="15" t="s">
        <v>78</v>
      </c>
      <c r="E41" s="1" t="s">
        <v>17</v>
      </c>
      <c r="F41" s="21" t="s">
        <v>55</v>
      </c>
      <c r="G41" s="21" t="s">
        <v>24</v>
      </c>
      <c r="H41" s="21"/>
      <c r="I41" s="21"/>
      <c r="J41" s="21"/>
      <c r="K41" s="1" t="s">
        <v>257</v>
      </c>
      <c r="L41" s="1" t="str">
        <f>HYPERLINK("http://dx.doi.org/10.3389/feduc.2025.1470636","http://dx.doi.org/10.3389/feduc.2025.1470636")</f>
        <v>http://dx.doi.org/10.3389/feduc.2025.1470636</v>
      </c>
      <c r="M41" s="1" t="s">
        <v>410</v>
      </c>
      <c r="N41" s="1" t="s">
        <v>516</v>
      </c>
      <c r="O41" s="1" t="s">
        <v>35</v>
      </c>
      <c r="P41" s="1" t="s">
        <v>620</v>
      </c>
      <c r="Q41" s="6" t="s">
        <v>41</v>
      </c>
      <c r="R41" s="6" t="s">
        <v>621</v>
      </c>
    </row>
    <row r="42" spans="1:18" s="7" customFormat="1" x14ac:dyDescent="0.25">
      <c r="A42" s="4">
        <v>41</v>
      </c>
      <c r="B42" s="4">
        <v>923</v>
      </c>
      <c r="C42" s="5" t="s">
        <v>143</v>
      </c>
      <c r="D42" s="4" t="s">
        <v>78</v>
      </c>
      <c r="E42" s="5" t="s">
        <v>17</v>
      </c>
      <c r="F42" s="16" t="s">
        <v>54</v>
      </c>
      <c r="G42" s="16" t="s">
        <v>72</v>
      </c>
      <c r="H42" s="16"/>
      <c r="I42" s="19"/>
      <c r="J42" s="19"/>
      <c r="K42" s="5" t="s">
        <v>258</v>
      </c>
      <c r="L42" s="10" t="s">
        <v>339</v>
      </c>
      <c r="M42" s="5" t="s">
        <v>411</v>
      </c>
      <c r="N42" s="5"/>
      <c r="O42" s="5"/>
      <c r="P42" s="19" t="s">
        <v>51</v>
      </c>
      <c r="Q42" s="22" t="s">
        <v>40</v>
      </c>
      <c r="R42" s="22" t="s">
        <v>622</v>
      </c>
    </row>
    <row r="43" spans="1:18" s="7" customFormat="1" x14ac:dyDescent="0.25">
      <c r="A43" s="15">
        <v>42</v>
      </c>
      <c r="B43" s="6">
        <v>924</v>
      </c>
      <c r="C43" s="1" t="s">
        <v>144</v>
      </c>
      <c r="D43" s="15" t="s">
        <v>78</v>
      </c>
      <c r="E43" s="1" t="s">
        <v>18</v>
      </c>
      <c r="F43" s="21" t="s">
        <v>32</v>
      </c>
      <c r="G43" s="21"/>
      <c r="H43" s="21"/>
      <c r="I43" s="21"/>
      <c r="J43" s="21"/>
      <c r="K43" s="1" t="s">
        <v>35</v>
      </c>
      <c r="L43" s="1" t="str">
        <f>HYPERLINK("http://dx.doi.org/10.1007/s10708-025-11444-z","http://dx.doi.org/10.1007/s10708-025-11444-z")</f>
        <v>http://dx.doi.org/10.1007/s10708-025-11444-z</v>
      </c>
      <c r="M43" s="1" t="s">
        <v>412</v>
      </c>
      <c r="N43" s="1" t="s">
        <v>517</v>
      </c>
      <c r="O43" s="1" t="s">
        <v>35</v>
      </c>
      <c r="P43" s="1" t="s">
        <v>623</v>
      </c>
      <c r="Q43" s="6" t="s">
        <v>41</v>
      </c>
      <c r="R43" s="6" t="s">
        <v>624</v>
      </c>
    </row>
    <row r="44" spans="1:18" s="7" customFormat="1" x14ac:dyDescent="0.25">
      <c r="A44" s="15">
        <v>43</v>
      </c>
      <c r="B44" s="6">
        <v>925</v>
      </c>
      <c r="C44" s="1" t="s">
        <v>145</v>
      </c>
      <c r="D44" s="15" t="s">
        <v>78</v>
      </c>
      <c r="E44" s="1" t="s">
        <v>17</v>
      </c>
      <c r="F44" s="21" t="s">
        <v>30</v>
      </c>
      <c r="G44" s="21"/>
      <c r="H44" s="21"/>
      <c r="I44" s="21"/>
      <c r="J44" s="21"/>
      <c r="K44" s="1" t="s">
        <v>35</v>
      </c>
      <c r="L44" s="1" t="str">
        <f>HYPERLINK("http://dx.doi.org/10.1016/j.hydromet.2025.106531","http://dx.doi.org/10.1016/j.hydromet.2025.106531")</f>
        <v>http://dx.doi.org/10.1016/j.hydromet.2025.106531</v>
      </c>
      <c r="M44" s="1" t="s">
        <v>413</v>
      </c>
      <c r="N44" s="1" t="s">
        <v>518</v>
      </c>
      <c r="O44" s="1" t="s">
        <v>35</v>
      </c>
      <c r="P44" s="1" t="s">
        <v>625</v>
      </c>
      <c r="Q44" s="6" t="s">
        <v>40</v>
      </c>
      <c r="R44" s="6" t="s">
        <v>626</v>
      </c>
    </row>
    <row r="45" spans="1:18" s="7" customFormat="1" x14ac:dyDescent="0.25">
      <c r="A45" s="15">
        <v>44</v>
      </c>
      <c r="B45" s="6">
        <v>926</v>
      </c>
      <c r="C45" s="1" t="s">
        <v>146</v>
      </c>
      <c r="D45" s="15" t="s">
        <v>78</v>
      </c>
      <c r="E45" s="1" t="s">
        <v>17</v>
      </c>
      <c r="F45" s="21" t="s">
        <v>65</v>
      </c>
      <c r="G45" s="21"/>
      <c r="H45" s="21"/>
      <c r="I45" s="21"/>
      <c r="J45" s="21"/>
      <c r="K45" s="1" t="s">
        <v>259</v>
      </c>
      <c r="L45" s="1" t="str">
        <f>HYPERLINK("http://dx.doi.org/10.1109/LCSYS.2025.3580777","http://dx.doi.org/10.1109/LCSYS.2025.3580777")</f>
        <v>http://dx.doi.org/10.1109/LCSYS.2025.3580777</v>
      </c>
      <c r="M45" s="1" t="s">
        <v>414</v>
      </c>
      <c r="N45" s="1" t="s">
        <v>519</v>
      </c>
      <c r="O45" s="1" t="s">
        <v>35</v>
      </c>
      <c r="P45" s="1" t="s">
        <v>74</v>
      </c>
      <c r="Q45" s="6" t="s">
        <v>41</v>
      </c>
      <c r="R45" s="6" t="s">
        <v>627</v>
      </c>
    </row>
    <row r="46" spans="1:18" s="7" customFormat="1" x14ac:dyDescent="0.25">
      <c r="A46" s="15">
        <v>45</v>
      </c>
      <c r="B46" s="6">
        <v>927</v>
      </c>
      <c r="C46" s="1" t="s">
        <v>147</v>
      </c>
      <c r="D46" s="15" t="s">
        <v>78</v>
      </c>
      <c r="E46" s="1" t="s">
        <v>17</v>
      </c>
      <c r="F46" s="21" t="s">
        <v>31</v>
      </c>
      <c r="G46" s="21"/>
      <c r="H46" s="21"/>
      <c r="I46" s="21"/>
      <c r="J46" s="21"/>
      <c r="K46" s="1" t="s">
        <v>260</v>
      </c>
      <c r="L46" s="1" t="str">
        <f>HYPERLINK("http://dx.doi.org/10.1109/TNNLS.2024.3421570","http://dx.doi.org/10.1109/TNNLS.2024.3421570")</f>
        <v>http://dx.doi.org/10.1109/TNNLS.2024.3421570</v>
      </c>
      <c r="M46" s="1" t="s">
        <v>415</v>
      </c>
      <c r="N46" s="1" t="s">
        <v>520</v>
      </c>
      <c r="O46" s="1" t="s">
        <v>35</v>
      </c>
      <c r="P46" s="1" t="s">
        <v>92</v>
      </c>
      <c r="Q46" s="6" t="s">
        <v>40</v>
      </c>
      <c r="R46" s="6" t="s">
        <v>628</v>
      </c>
    </row>
    <row r="47" spans="1:18" s="7" customFormat="1" x14ac:dyDescent="0.25">
      <c r="A47" s="15">
        <v>46</v>
      </c>
      <c r="B47" s="6">
        <v>928</v>
      </c>
      <c r="C47" s="1" t="s">
        <v>148</v>
      </c>
      <c r="D47" s="15" t="s">
        <v>78</v>
      </c>
      <c r="E47" s="1" t="s">
        <v>17</v>
      </c>
      <c r="F47" s="21" t="s">
        <v>31</v>
      </c>
      <c r="G47" s="21"/>
      <c r="H47" s="21"/>
      <c r="I47" s="21"/>
      <c r="J47" s="21"/>
      <c r="K47" s="1" t="s">
        <v>261</v>
      </c>
      <c r="L47" s="1" t="str">
        <f>HYPERLINK("http://dx.doi.org/10.1049/cth2.70001","http://dx.doi.org/10.1049/cth2.70001")</f>
        <v>http://dx.doi.org/10.1049/cth2.70001</v>
      </c>
      <c r="M47" s="1" t="s">
        <v>416</v>
      </c>
      <c r="N47" s="1" t="s">
        <v>521</v>
      </c>
      <c r="O47" s="1" t="s">
        <v>35</v>
      </c>
      <c r="P47" s="1" t="s">
        <v>629</v>
      </c>
      <c r="Q47" s="6" t="s">
        <v>41</v>
      </c>
      <c r="R47" s="6" t="s">
        <v>630</v>
      </c>
    </row>
    <row r="48" spans="1:18" s="7" customFormat="1" x14ac:dyDescent="0.25">
      <c r="A48" s="4">
        <v>47</v>
      </c>
      <c r="B48" s="4">
        <v>929</v>
      </c>
      <c r="C48" s="5" t="s">
        <v>149</v>
      </c>
      <c r="D48" s="4" t="s">
        <v>78</v>
      </c>
      <c r="E48" s="5" t="s">
        <v>17</v>
      </c>
      <c r="F48" s="16" t="s">
        <v>22</v>
      </c>
      <c r="G48" s="16"/>
      <c r="H48" s="16"/>
      <c r="I48" s="19"/>
      <c r="J48" s="19"/>
      <c r="K48" s="5" t="s">
        <v>262</v>
      </c>
      <c r="L48" s="10" t="s">
        <v>340</v>
      </c>
      <c r="M48" s="5" t="s">
        <v>417</v>
      </c>
      <c r="N48" s="5"/>
      <c r="O48" s="5"/>
      <c r="P48" s="19" t="s">
        <v>595</v>
      </c>
      <c r="Q48" s="22" t="s">
        <v>39</v>
      </c>
      <c r="R48" s="22" t="s">
        <v>631</v>
      </c>
    </row>
    <row r="49" spans="1:18" s="7" customFormat="1" x14ac:dyDescent="0.25">
      <c r="A49" s="15">
        <v>48</v>
      </c>
      <c r="B49" s="6">
        <v>930</v>
      </c>
      <c r="C49" s="1" t="s">
        <v>150</v>
      </c>
      <c r="D49" s="15" t="s">
        <v>78</v>
      </c>
      <c r="E49" s="1" t="s">
        <v>17</v>
      </c>
      <c r="F49" s="21" t="s">
        <v>32</v>
      </c>
      <c r="G49" s="21"/>
      <c r="H49" s="21"/>
      <c r="I49" s="21"/>
      <c r="J49" s="21"/>
      <c r="K49" s="1" t="s">
        <v>84</v>
      </c>
      <c r="L49" s="1" t="str">
        <f>HYPERLINK("http://dx.doi.org/10.1016/j.ijhydene.2025.03.386","http://dx.doi.org/10.1016/j.ijhydene.2025.03.386")</f>
        <v>http://dx.doi.org/10.1016/j.ijhydene.2025.03.386</v>
      </c>
      <c r="M49" s="1" t="s">
        <v>418</v>
      </c>
      <c r="N49" s="1" t="s">
        <v>522</v>
      </c>
      <c r="O49" s="1" t="s">
        <v>35</v>
      </c>
      <c r="P49" s="1" t="s">
        <v>632</v>
      </c>
      <c r="Q49" s="6" t="s">
        <v>40</v>
      </c>
      <c r="R49" s="6" t="s">
        <v>93</v>
      </c>
    </row>
    <row r="50" spans="1:18" s="7" customFormat="1" x14ac:dyDescent="0.25">
      <c r="A50" s="15">
        <v>49</v>
      </c>
      <c r="B50" s="6">
        <v>931</v>
      </c>
      <c r="C50" s="1" t="s">
        <v>151</v>
      </c>
      <c r="D50" s="15" t="s">
        <v>78</v>
      </c>
      <c r="E50" s="1" t="s">
        <v>17</v>
      </c>
      <c r="F50" s="21" t="s">
        <v>32</v>
      </c>
      <c r="G50" s="21"/>
      <c r="H50" s="21"/>
      <c r="I50" s="21"/>
      <c r="J50" s="21"/>
      <c r="K50" s="1" t="s">
        <v>263</v>
      </c>
      <c r="L50" s="1" t="str">
        <f>HYPERLINK("http://dx.doi.org/10.1016/j.ijhydene.2025.04.361","http://dx.doi.org/10.1016/j.ijhydene.2025.04.361")</f>
        <v>http://dx.doi.org/10.1016/j.ijhydene.2025.04.361</v>
      </c>
      <c r="M50" s="1" t="s">
        <v>419</v>
      </c>
      <c r="N50" s="1" t="s">
        <v>523</v>
      </c>
      <c r="O50" s="1" t="s">
        <v>35</v>
      </c>
      <c r="P50" s="1" t="s">
        <v>632</v>
      </c>
      <c r="Q50" s="6" t="s">
        <v>40</v>
      </c>
      <c r="R50" s="6" t="s">
        <v>93</v>
      </c>
    </row>
    <row r="51" spans="1:18" s="7" customFormat="1" x14ac:dyDescent="0.25">
      <c r="A51" s="15">
        <v>50</v>
      </c>
      <c r="B51" s="6">
        <v>932</v>
      </c>
      <c r="C51" s="1" t="s">
        <v>152</v>
      </c>
      <c r="D51" s="15" t="s">
        <v>78</v>
      </c>
      <c r="E51" s="1" t="s">
        <v>17</v>
      </c>
      <c r="F51" s="21" t="s">
        <v>30</v>
      </c>
      <c r="G51" s="21" t="s">
        <v>230</v>
      </c>
      <c r="H51" s="21"/>
      <c r="I51" s="21"/>
      <c r="J51" s="21"/>
      <c r="K51" s="1" t="s">
        <v>264</v>
      </c>
      <c r="L51" s="1" t="str">
        <f>HYPERLINK("http://dx.doi.org/10.3390/ijms26136384","http://dx.doi.org/10.3390/ijms26136384")</f>
        <v>http://dx.doi.org/10.3390/ijms26136384</v>
      </c>
      <c r="M51" s="1" t="s">
        <v>420</v>
      </c>
      <c r="N51" s="1" t="s">
        <v>524</v>
      </c>
      <c r="O51" s="1" t="s">
        <v>35</v>
      </c>
      <c r="P51" s="1" t="s">
        <v>52</v>
      </c>
      <c r="Q51" s="6" t="s">
        <v>41</v>
      </c>
      <c r="R51" s="6" t="s">
        <v>94</v>
      </c>
    </row>
    <row r="52" spans="1:18" s="7" customFormat="1" x14ac:dyDescent="0.25">
      <c r="A52" s="15">
        <v>51</v>
      </c>
      <c r="B52" s="6">
        <v>933</v>
      </c>
      <c r="C52" s="1" t="s">
        <v>153</v>
      </c>
      <c r="D52" s="15" t="s">
        <v>78</v>
      </c>
      <c r="E52" s="1" t="s">
        <v>17</v>
      </c>
      <c r="F52" s="21" t="s">
        <v>231</v>
      </c>
      <c r="G52" s="21"/>
      <c r="H52" s="21"/>
      <c r="I52" s="21"/>
      <c r="J52" s="21"/>
      <c r="K52" s="1" t="s">
        <v>83</v>
      </c>
      <c r="L52" s="1" t="str">
        <f>HYPERLINK("http://dx.doi.org/10.3390/ijms26136062","http://dx.doi.org/10.3390/ijms26136062")</f>
        <v>http://dx.doi.org/10.3390/ijms26136062</v>
      </c>
      <c r="M52" s="1" t="s">
        <v>421</v>
      </c>
      <c r="N52" s="1" t="s">
        <v>525</v>
      </c>
      <c r="O52" s="1" t="s">
        <v>35</v>
      </c>
      <c r="P52" s="1" t="s">
        <v>52</v>
      </c>
      <c r="Q52" s="6" t="s">
        <v>41</v>
      </c>
      <c r="R52" s="6" t="s">
        <v>94</v>
      </c>
    </row>
    <row r="53" spans="1:18" s="7" customFormat="1" x14ac:dyDescent="0.25">
      <c r="A53" s="15">
        <v>52</v>
      </c>
      <c r="B53" s="6">
        <v>934</v>
      </c>
      <c r="C53" s="1" t="s">
        <v>154</v>
      </c>
      <c r="D53" s="15" t="s">
        <v>78</v>
      </c>
      <c r="E53" s="1" t="s">
        <v>17</v>
      </c>
      <c r="F53" s="21" t="s">
        <v>54</v>
      </c>
      <c r="G53" s="21" t="s">
        <v>72</v>
      </c>
      <c r="H53" s="21"/>
      <c r="I53" s="21"/>
      <c r="J53" s="21"/>
      <c r="K53" s="1" t="s">
        <v>265</v>
      </c>
      <c r="L53" s="1" t="str">
        <f>HYPERLINK("http://dx.doi.org/10.3390/ijms26125894","http://dx.doi.org/10.3390/ijms26125894")</f>
        <v>http://dx.doi.org/10.3390/ijms26125894</v>
      </c>
      <c r="M53" s="1" t="s">
        <v>422</v>
      </c>
      <c r="N53" s="1" t="s">
        <v>526</v>
      </c>
      <c r="O53" s="1" t="s">
        <v>35</v>
      </c>
      <c r="P53" s="1" t="s">
        <v>52</v>
      </c>
      <c r="Q53" s="6" t="s">
        <v>41</v>
      </c>
      <c r="R53" s="6" t="s">
        <v>94</v>
      </c>
    </row>
    <row r="54" spans="1:18" s="7" customFormat="1" x14ac:dyDescent="0.25">
      <c r="A54" s="15">
        <v>53</v>
      </c>
      <c r="B54" s="6">
        <v>935</v>
      </c>
      <c r="C54" s="1" t="s">
        <v>155</v>
      </c>
      <c r="D54" s="15" t="s">
        <v>78</v>
      </c>
      <c r="E54" s="1" t="s">
        <v>18</v>
      </c>
      <c r="F54" s="21" t="s">
        <v>25</v>
      </c>
      <c r="G54" s="21"/>
      <c r="H54" s="21"/>
      <c r="I54" s="21"/>
      <c r="J54" s="21"/>
      <c r="K54" s="1" t="s">
        <v>35</v>
      </c>
      <c r="L54" s="1" t="str">
        <f>HYPERLINK("http://dx.doi.org/10.3390/ijms26136500","http://dx.doi.org/10.3390/ijms26136500")</f>
        <v>http://dx.doi.org/10.3390/ijms26136500</v>
      </c>
      <c r="M54" s="1" t="s">
        <v>423</v>
      </c>
      <c r="N54" s="1" t="s">
        <v>527</v>
      </c>
      <c r="O54" s="1" t="s">
        <v>35</v>
      </c>
      <c r="P54" s="1" t="s">
        <v>52</v>
      </c>
      <c r="Q54" s="6" t="s">
        <v>41</v>
      </c>
      <c r="R54" s="6" t="s">
        <v>94</v>
      </c>
    </row>
    <row r="55" spans="1:18" s="7" customFormat="1" x14ac:dyDescent="0.25">
      <c r="A55" s="4">
        <v>54</v>
      </c>
      <c r="B55" s="4">
        <v>936</v>
      </c>
      <c r="C55" s="5" t="s">
        <v>156</v>
      </c>
      <c r="D55" s="4" t="s">
        <v>78</v>
      </c>
      <c r="E55" s="5" t="s">
        <v>17</v>
      </c>
      <c r="F55" s="16" t="s">
        <v>46</v>
      </c>
      <c r="G55" s="16" t="s">
        <v>20</v>
      </c>
      <c r="H55" s="16" t="s">
        <v>34</v>
      </c>
      <c r="I55" s="19"/>
      <c r="J55" s="19"/>
      <c r="K55" s="5" t="s">
        <v>266</v>
      </c>
      <c r="L55" s="10" t="s">
        <v>341</v>
      </c>
      <c r="M55" s="5" t="s">
        <v>424</v>
      </c>
      <c r="N55" s="5"/>
      <c r="O55" s="5"/>
      <c r="P55" s="23" t="s">
        <v>625</v>
      </c>
      <c r="Q55" s="22" t="s">
        <v>40</v>
      </c>
      <c r="R55" s="22" t="s">
        <v>95</v>
      </c>
    </row>
    <row r="56" spans="1:18" x14ac:dyDescent="0.25">
      <c r="A56" s="15">
        <v>55</v>
      </c>
      <c r="B56" s="6">
        <v>937</v>
      </c>
      <c r="C56" s="1" t="s">
        <v>157</v>
      </c>
      <c r="D56" s="15" t="s">
        <v>78</v>
      </c>
      <c r="E56" s="1" t="s">
        <v>17</v>
      </c>
      <c r="F56" s="21" t="s">
        <v>23</v>
      </c>
      <c r="G56" s="21"/>
      <c r="H56" s="21"/>
      <c r="I56" s="21"/>
      <c r="J56" s="21"/>
      <c r="K56" s="1" t="s">
        <v>267</v>
      </c>
      <c r="L56" s="1" t="str">
        <f>HYPERLINK("http://dx.doi.org/10.1007/s10811-024-03317-8","http://dx.doi.org/10.1007/s10811-024-03317-8")</f>
        <v>http://dx.doi.org/10.1007/s10811-024-03317-8</v>
      </c>
      <c r="M56" s="1" t="s">
        <v>425</v>
      </c>
      <c r="N56" s="1" t="s">
        <v>528</v>
      </c>
      <c r="O56" s="1" t="s">
        <v>47</v>
      </c>
      <c r="P56" s="1" t="s">
        <v>633</v>
      </c>
      <c r="Q56" s="6" t="s">
        <v>40</v>
      </c>
      <c r="R56" s="6" t="s">
        <v>634</v>
      </c>
    </row>
    <row r="57" spans="1:18" x14ac:dyDescent="0.25">
      <c r="A57" s="15">
        <v>56</v>
      </c>
      <c r="B57" s="6">
        <v>938</v>
      </c>
      <c r="C57" s="1" t="s">
        <v>158</v>
      </c>
      <c r="D57" s="15" t="s">
        <v>78</v>
      </c>
      <c r="E57" s="1" t="s">
        <v>17</v>
      </c>
      <c r="F57" s="21" t="s">
        <v>42</v>
      </c>
      <c r="G57" s="21" t="s">
        <v>231</v>
      </c>
      <c r="H57" s="21"/>
      <c r="I57" s="21"/>
      <c r="J57" s="21"/>
      <c r="K57" s="1" t="s">
        <v>268</v>
      </c>
      <c r="L57" s="1" t="str">
        <f>HYPERLINK("http://dx.doi.org/10.1021/acs.jcim.5c00347","http://dx.doi.org/10.1021/acs.jcim.5c00347")</f>
        <v>http://dx.doi.org/10.1021/acs.jcim.5c00347</v>
      </c>
      <c r="M57" s="1" t="s">
        <v>426</v>
      </c>
      <c r="N57" s="1" t="s">
        <v>529</v>
      </c>
      <c r="O57" s="1" t="s">
        <v>35</v>
      </c>
      <c r="P57" s="1" t="s">
        <v>635</v>
      </c>
      <c r="Q57" s="6" t="s">
        <v>40</v>
      </c>
      <c r="R57" s="6" t="s">
        <v>636</v>
      </c>
    </row>
    <row r="58" spans="1:18" x14ac:dyDescent="0.25">
      <c r="A58" s="15">
        <v>57</v>
      </c>
      <c r="B58" s="6">
        <v>939</v>
      </c>
      <c r="C58" s="1" t="s">
        <v>159</v>
      </c>
      <c r="D58" s="15" t="s">
        <v>78</v>
      </c>
      <c r="E58" s="1" t="s">
        <v>17</v>
      </c>
      <c r="F58" s="21" t="s">
        <v>20</v>
      </c>
      <c r="G58" s="21" t="s">
        <v>26</v>
      </c>
      <c r="H58" s="21"/>
      <c r="I58" s="21"/>
      <c r="J58" s="21"/>
      <c r="K58" s="1" t="s">
        <v>269</v>
      </c>
      <c r="L58" s="1" t="str">
        <f>HYPERLINK("http://dx.doi.org/10.1088/1475-7516/2025/04/009","http://dx.doi.org/10.1088/1475-7516/2025/04/009")</f>
        <v>http://dx.doi.org/10.1088/1475-7516/2025/04/009</v>
      </c>
      <c r="M58" s="1" t="s">
        <v>427</v>
      </c>
      <c r="N58" s="1" t="s">
        <v>530</v>
      </c>
      <c r="O58" s="1" t="s">
        <v>47</v>
      </c>
      <c r="P58" s="1" t="s">
        <v>66</v>
      </c>
      <c r="Q58" s="6" t="s">
        <v>40</v>
      </c>
      <c r="R58" s="6" t="s">
        <v>68</v>
      </c>
    </row>
    <row r="59" spans="1:18" x14ac:dyDescent="0.25">
      <c r="A59" s="4">
        <v>58</v>
      </c>
      <c r="B59" s="4">
        <v>940</v>
      </c>
      <c r="C59" s="5" t="s">
        <v>160</v>
      </c>
      <c r="D59" s="4" t="s">
        <v>78</v>
      </c>
      <c r="E59" s="5" t="s">
        <v>17</v>
      </c>
      <c r="F59" s="16" t="s">
        <v>32</v>
      </c>
      <c r="G59" s="16"/>
      <c r="H59" s="16"/>
      <c r="I59" s="19"/>
      <c r="J59" s="19"/>
      <c r="K59" s="5" t="s">
        <v>270</v>
      </c>
      <c r="L59" s="10" t="s">
        <v>342</v>
      </c>
      <c r="M59" s="5" t="s">
        <v>428</v>
      </c>
      <c r="N59" s="5"/>
      <c r="O59" s="5"/>
      <c r="P59" s="19" t="s">
        <v>637</v>
      </c>
      <c r="Q59" s="22" t="s">
        <v>40</v>
      </c>
      <c r="R59" s="22" t="s">
        <v>638</v>
      </c>
    </row>
    <row r="60" spans="1:18" x14ac:dyDescent="0.25">
      <c r="A60" s="15">
        <v>59</v>
      </c>
      <c r="B60" s="6">
        <v>941</v>
      </c>
      <c r="C60" s="1" t="s">
        <v>161</v>
      </c>
      <c r="D60" s="15" t="s">
        <v>78</v>
      </c>
      <c r="E60" s="1" t="s">
        <v>18</v>
      </c>
      <c r="F60" s="21" t="s">
        <v>53</v>
      </c>
      <c r="G60" s="21"/>
      <c r="H60" s="21"/>
      <c r="I60" s="21"/>
      <c r="J60" s="21"/>
      <c r="K60" s="1" t="s">
        <v>35</v>
      </c>
      <c r="L60" s="1" t="str">
        <f>HYPERLINK("http://dx.doi.org/10.1093/jxb/eraf144","http://dx.doi.org/10.1093/jxb/eraf144")</f>
        <v>http://dx.doi.org/10.1093/jxb/eraf144</v>
      </c>
      <c r="M60" s="1" t="s">
        <v>429</v>
      </c>
      <c r="N60" s="1" t="s">
        <v>531</v>
      </c>
      <c r="O60" s="1" t="s">
        <v>35</v>
      </c>
      <c r="P60" s="1" t="s">
        <v>69</v>
      </c>
      <c r="Q60" s="6" t="s">
        <v>40</v>
      </c>
      <c r="R60" s="6" t="s">
        <v>639</v>
      </c>
    </row>
    <row r="61" spans="1:18" x14ac:dyDescent="0.25">
      <c r="A61" s="15">
        <v>60</v>
      </c>
      <c r="B61" s="6">
        <v>942</v>
      </c>
      <c r="C61" s="1" t="s">
        <v>162</v>
      </c>
      <c r="D61" s="15" t="s">
        <v>78</v>
      </c>
      <c r="E61" s="1" t="s">
        <v>17</v>
      </c>
      <c r="F61" s="21" t="s">
        <v>25</v>
      </c>
      <c r="G61" s="21" t="s">
        <v>33</v>
      </c>
      <c r="H61" s="21"/>
      <c r="I61" s="21"/>
      <c r="J61" s="21"/>
      <c r="K61" s="1" t="s">
        <v>271</v>
      </c>
      <c r="L61" s="1" t="str">
        <f>HYPERLINK("http://dx.doi.org/10.1099/jgv.0.002129","http://dx.doi.org/10.1099/jgv.0.002129")</f>
        <v>http://dx.doi.org/10.1099/jgv.0.002129</v>
      </c>
      <c r="M61" s="1" t="s">
        <v>430</v>
      </c>
      <c r="N61" s="1" t="s">
        <v>532</v>
      </c>
      <c r="O61" s="1" t="s">
        <v>35</v>
      </c>
      <c r="P61" s="1" t="s">
        <v>640</v>
      </c>
      <c r="Q61" s="6" t="s">
        <v>41</v>
      </c>
      <c r="R61" s="6" t="s">
        <v>641</v>
      </c>
    </row>
    <row r="62" spans="1:18" s="7" customFormat="1" x14ac:dyDescent="0.25">
      <c r="A62" s="15">
        <v>61</v>
      </c>
      <c r="B62" s="6">
        <v>943</v>
      </c>
      <c r="C62" s="1" t="s">
        <v>163</v>
      </c>
      <c r="D62" s="15" t="s">
        <v>78</v>
      </c>
      <c r="E62" s="1" t="s">
        <v>17</v>
      </c>
      <c r="F62" s="21" t="s">
        <v>20</v>
      </c>
      <c r="G62" s="21"/>
      <c r="H62" s="21"/>
      <c r="I62" s="21"/>
      <c r="J62" s="21"/>
      <c r="K62" s="1" t="s">
        <v>272</v>
      </c>
      <c r="L62" s="1" t="str">
        <f>HYPERLINK("http://dx.doi.org/10.1007/JHEP07(2025)106","http://dx.doi.org/10.1007/JHEP07(2025)106")</f>
        <v>http://dx.doi.org/10.1007/JHEP07(2025)106</v>
      </c>
      <c r="M62" s="1" t="s">
        <v>431</v>
      </c>
      <c r="N62" s="1" t="s">
        <v>533</v>
      </c>
      <c r="O62" s="1" t="s">
        <v>35</v>
      </c>
      <c r="P62" s="1" t="s">
        <v>64</v>
      </c>
      <c r="Q62" s="6" t="s">
        <v>40</v>
      </c>
      <c r="R62" s="6" t="s">
        <v>68</v>
      </c>
    </row>
    <row r="63" spans="1:18" x14ac:dyDescent="0.25">
      <c r="A63" s="15">
        <v>62</v>
      </c>
      <c r="B63" s="6">
        <v>944</v>
      </c>
      <c r="C63" s="1" t="s">
        <v>164</v>
      </c>
      <c r="D63" s="15" t="s">
        <v>78</v>
      </c>
      <c r="E63" s="1" t="s">
        <v>17</v>
      </c>
      <c r="F63" s="21" t="s">
        <v>20</v>
      </c>
      <c r="G63" s="21"/>
      <c r="H63" s="21"/>
      <c r="I63" s="21"/>
      <c r="J63" s="21"/>
      <c r="K63" s="1" t="s">
        <v>273</v>
      </c>
      <c r="L63" s="1" t="str">
        <f>HYPERLINK("http://dx.doi.org/10.1007/JHEP07(2025)090","http://dx.doi.org/10.1007/JHEP07(2025)090")</f>
        <v>http://dx.doi.org/10.1007/JHEP07(2025)090</v>
      </c>
      <c r="M63" s="1" t="s">
        <v>432</v>
      </c>
      <c r="N63" s="1" t="s">
        <v>534</v>
      </c>
      <c r="O63" s="1" t="s">
        <v>35</v>
      </c>
      <c r="P63" s="1" t="s">
        <v>64</v>
      </c>
      <c r="Q63" s="6" t="s">
        <v>40</v>
      </c>
      <c r="R63" s="6" t="s">
        <v>68</v>
      </c>
    </row>
    <row r="64" spans="1:18" x14ac:dyDescent="0.25">
      <c r="A64" s="15">
        <v>63</v>
      </c>
      <c r="B64" s="6">
        <v>945</v>
      </c>
      <c r="C64" s="1" t="s">
        <v>165</v>
      </c>
      <c r="D64" s="15" t="s">
        <v>78</v>
      </c>
      <c r="E64" s="1" t="s">
        <v>17</v>
      </c>
      <c r="F64" s="21" t="s">
        <v>20</v>
      </c>
      <c r="G64" s="21"/>
      <c r="H64" s="21"/>
      <c r="I64" s="21"/>
      <c r="J64" s="21"/>
      <c r="K64" s="1" t="s">
        <v>274</v>
      </c>
      <c r="L64" s="1" t="str">
        <f>HYPERLINK("http://dx.doi.org/10.1088/1748-0221/20/06/P06023","http://dx.doi.org/10.1088/1748-0221/20/06/P06023")</f>
        <v>http://dx.doi.org/10.1088/1748-0221/20/06/P06023</v>
      </c>
      <c r="M64" s="1" t="s">
        <v>433</v>
      </c>
      <c r="N64" s="1" t="s">
        <v>535</v>
      </c>
      <c r="O64" s="1" t="s">
        <v>35</v>
      </c>
      <c r="P64" s="1" t="s">
        <v>71</v>
      </c>
      <c r="Q64" s="6" t="s">
        <v>37</v>
      </c>
      <c r="R64" s="6" t="s">
        <v>642</v>
      </c>
    </row>
    <row r="65" spans="1:18" x14ac:dyDescent="0.25">
      <c r="A65" s="15">
        <v>64</v>
      </c>
      <c r="B65" s="6">
        <v>946</v>
      </c>
      <c r="C65" s="1" t="s">
        <v>166</v>
      </c>
      <c r="D65" s="15" t="s">
        <v>78</v>
      </c>
      <c r="E65" s="1" t="s">
        <v>17</v>
      </c>
      <c r="F65" s="21" t="s">
        <v>22</v>
      </c>
      <c r="G65" s="21"/>
      <c r="H65" s="21"/>
      <c r="I65" s="21"/>
      <c r="J65" s="21"/>
      <c r="K65" s="1" t="s">
        <v>275</v>
      </c>
      <c r="L65" s="1" t="str">
        <f>HYPERLINK("http://dx.doi.org/10.1007/s11665-024-10025-4","http://dx.doi.org/10.1007/s11665-024-10025-4")</f>
        <v>http://dx.doi.org/10.1007/s11665-024-10025-4</v>
      </c>
      <c r="M65" s="1" t="s">
        <v>434</v>
      </c>
      <c r="N65" s="1" t="s">
        <v>536</v>
      </c>
      <c r="O65" s="1" t="s">
        <v>35</v>
      </c>
      <c r="P65" s="1" t="s">
        <v>56</v>
      </c>
      <c r="Q65" s="6" t="s">
        <v>39</v>
      </c>
      <c r="R65" s="6" t="s">
        <v>643</v>
      </c>
    </row>
    <row r="66" spans="1:18" s="7" customFormat="1" x14ac:dyDescent="0.25">
      <c r="A66" s="15">
        <v>65</v>
      </c>
      <c r="B66" s="6">
        <v>947</v>
      </c>
      <c r="C66" s="1" t="s">
        <v>167</v>
      </c>
      <c r="D66" s="15" t="s">
        <v>78</v>
      </c>
      <c r="E66" s="1" t="s">
        <v>17</v>
      </c>
      <c r="F66" s="21" t="s">
        <v>34</v>
      </c>
      <c r="G66" s="21"/>
      <c r="H66" s="21"/>
      <c r="I66" s="21"/>
      <c r="J66" s="21"/>
      <c r="K66" s="1" t="s">
        <v>276</v>
      </c>
      <c r="L66" s="1" t="str">
        <f>HYPERLINK("http://dx.doi.org/10.1007/s10854-025-15291-z","http://dx.doi.org/10.1007/s10854-025-15291-z")</f>
        <v>http://dx.doi.org/10.1007/s10854-025-15291-z</v>
      </c>
      <c r="M66" s="1" t="s">
        <v>435</v>
      </c>
      <c r="N66" s="1" t="s">
        <v>537</v>
      </c>
      <c r="O66" s="1" t="s">
        <v>35</v>
      </c>
      <c r="P66" s="1" t="s">
        <v>96</v>
      </c>
      <c r="Q66" s="6" t="s">
        <v>41</v>
      </c>
      <c r="R66" s="6" t="s">
        <v>644</v>
      </c>
    </row>
    <row r="67" spans="1:18" s="7" customFormat="1" x14ac:dyDescent="0.25">
      <c r="A67" s="15">
        <v>66</v>
      </c>
      <c r="B67" s="6">
        <v>948</v>
      </c>
      <c r="C67" s="1" t="s">
        <v>168</v>
      </c>
      <c r="D67" s="15" t="s">
        <v>78</v>
      </c>
      <c r="E67" s="1" t="s">
        <v>17</v>
      </c>
      <c r="F67" s="21" t="s">
        <v>42</v>
      </c>
      <c r="G67" s="21"/>
      <c r="H67" s="21"/>
      <c r="I67" s="21"/>
      <c r="J67" s="21"/>
      <c r="K67" s="1" t="s">
        <v>277</v>
      </c>
      <c r="L67" s="1" t="str">
        <f>HYPERLINK("http://dx.doi.org/10.1016/j.molstruc.2025.142956","http://dx.doi.org/10.1016/j.molstruc.2025.142956")</f>
        <v>http://dx.doi.org/10.1016/j.molstruc.2025.142956</v>
      </c>
      <c r="M67" s="1" t="s">
        <v>436</v>
      </c>
      <c r="N67" s="1" t="s">
        <v>538</v>
      </c>
      <c r="O67" s="1" t="s">
        <v>35</v>
      </c>
      <c r="P67" s="1" t="s">
        <v>593</v>
      </c>
      <c r="Q67" s="6" t="s">
        <v>41</v>
      </c>
      <c r="R67" s="6" t="s">
        <v>645</v>
      </c>
    </row>
    <row r="68" spans="1:18" s="7" customFormat="1" x14ac:dyDescent="0.25">
      <c r="A68" s="15">
        <v>67</v>
      </c>
      <c r="B68" s="6">
        <v>949</v>
      </c>
      <c r="C68" s="1" t="s">
        <v>169</v>
      </c>
      <c r="D68" s="15" t="s">
        <v>78</v>
      </c>
      <c r="E68" s="1" t="s">
        <v>18</v>
      </c>
      <c r="F68" s="21" t="s">
        <v>28</v>
      </c>
      <c r="G68" s="21"/>
      <c r="H68" s="21"/>
      <c r="I68" s="21"/>
      <c r="J68" s="21"/>
      <c r="K68" s="1" t="s">
        <v>278</v>
      </c>
      <c r="L68" s="1" t="str">
        <f>HYPERLINK("http://dx.doi.org/10.1111/jnc.70084","http://dx.doi.org/10.1111/jnc.70084")</f>
        <v>http://dx.doi.org/10.1111/jnc.70084</v>
      </c>
      <c r="M68" s="1" t="s">
        <v>437</v>
      </c>
      <c r="N68" s="1" t="s">
        <v>539</v>
      </c>
      <c r="O68" s="1" t="s">
        <v>35</v>
      </c>
      <c r="P68" s="1" t="s">
        <v>646</v>
      </c>
      <c r="Q68" s="6" t="s">
        <v>41</v>
      </c>
      <c r="R68" s="6" t="s">
        <v>647</v>
      </c>
    </row>
    <row r="69" spans="1:18" s="7" customFormat="1" x14ac:dyDescent="0.25">
      <c r="A69" s="15">
        <v>68</v>
      </c>
      <c r="B69" s="6">
        <v>950</v>
      </c>
      <c r="C69" s="1" t="s">
        <v>170</v>
      </c>
      <c r="D69" s="15" t="s">
        <v>78</v>
      </c>
      <c r="E69" s="1" t="s">
        <v>17</v>
      </c>
      <c r="F69" s="21" t="s">
        <v>54</v>
      </c>
      <c r="G69" s="21"/>
      <c r="H69" s="21"/>
      <c r="I69" s="21"/>
      <c r="J69" s="21"/>
      <c r="K69" s="1" t="s">
        <v>279</v>
      </c>
      <c r="L69" s="1" t="str">
        <f>HYPERLINK("http://dx.doi.org/10.1016/j.jpain.2025.105473","http://dx.doi.org/10.1016/j.jpain.2025.105473")</f>
        <v>http://dx.doi.org/10.1016/j.jpain.2025.105473</v>
      </c>
      <c r="M69" s="1" t="s">
        <v>438</v>
      </c>
      <c r="N69" s="1" t="s">
        <v>540</v>
      </c>
      <c r="O69" s="1" t="s">
        <v>35</v>
      </c>
      <c r="P69" s="1" t="s">
        <v>648</v>
      </c>
      <c r="Q69" s="6" t="s">
        <v>40</v>
      </c>
      <c r="R69" s="6" t="s">
        <v>649</v>
      </c>
    </row>
    <row r="70" spans="1:18" x14ac:dyDescent="0.25">
      <c r="A70" s="4">
        <v>69</v>
      </c>
      <c r="B70" s="4">
        <v>951</v>
      </c>
      <c r="C70" s="5" t="s">
        <v>171</v>
      </c>
      <c r="D70" s="4" t="s">
        <v>78</v>
      </c>
      <c r="E70" s="5" t="s">
        <v>57</v>
      </c>
      <c r="F70" s="16" t="s">
        <v>22</v>
      </c>
      <c r="G70" s="16"/>
      <c r="H70" s="16"/>
      <c r="I70" s="19"/>
      <c r="J70" s="19"/>
      <c r="K70" s="19" t="s">
        <v>83</v>
      </c>
      <c r="L70" s="10" t="s">
        <v>343</v>
      </c>
      <c r="M70" s="5" t="s">
        <v>439</v>
      </c>
      <c r="N70" s="5"/>
      <c r="O70" s="5"/>
      <c r="P70" s="5"/>
      <c r="Q70" s="22" t="s">
        <v>38</v>
      </c>
      <c r="R70" s="4"/>
    </row>
    <row r="71" spans="1:18" s="7" customFormat="1" x14ac:dyDescent="0.25">
      <c r="A71" s="4">
        <v>70</v>
      </c>
      <c r="B71" s="4">
        <v>952</v>
      </c>
      <c r="C71" s="5" t="s">
        <v>172</v>
      </c>
      <c r="D71" s="4" t="s">
        <v>78</v>
      </c>
      <c r="E71" s="5" t="s">
        <v>57</v>
      </c>
      <c r="F71" s="16" t="s">
        <v>22</v>
      </c>
      <c r="G71" s="16"/>
      <c r="H71" s="16"/>
      <c r="I71" s="19"/>
      <c r="J71" s="19"/>
      <c r="K71" s="5"/>
      <c r="L71" s="10" t="s">
        <v>344</v>
      </c>
      <c r="M71" s="5" t="s">
        <v>440</v>
      </c>
      <c r="N71" s="5"/>
      <c r="O71" s="5"/>
      <c r="P71" s="5"/>
      <c r="Q71" s="22" t="s">
        <v>38</v>
      </c>
      <c r="R71" s="4"/>
    </row>
    <row r="72" spans="1:18" s="7" customFormat="1" x14ac:dyDescent="0.25">
      <c r="A72" s="15">
        <v>71</v>
      </c>
      <c r="B72" s="6">
        <v>953</v>
      </c>
      <c r="C72" s="1" t="s">
        <v>173</v>
      </c>
      <c r="D72" s="15" t="s">
        <v>78</v>
      </c>
      <c r="E72" s="1" t="s">
        <v>17</v>
      </c>
      <c r="F72" s="21" t="s">
        <v>34</v>
      </c>
      <c r="G72" s="21"/>
      <c r="H72" s="21"/>
      <c r="I72" s="21"/>
      <c r="J72" s="21"/>
      <c r="K72" s="1" t="s">
        <v>280</v>
      </c>
      <c r="L72" s="1" t="str">
        <f>HYPERLINK("http://dx.doi.org/10.1007/s10008-025-06197-1","http://dx.doi.org/10.1007/s10008-025-06197-1")</f>
        <v>http://dx.doi.org/10.1007/s10008-025-06197-1</v>
      </c>
      <c r="M72" s="1" t="s">
        <v>441</v>
      </c>
      <c r="N72" s="1" t="s">
        <v>541</v>
      </c>
      <c r="O72" s="1" t="s">
        <v>35</v>
      </c>
      <c r="P72" s="1" t="s">
        <v>88</v>
      </c>
      <c r="Q72" s="6" t="s">
        <v>39</v>
      </c>
      <c r="R72" s="6" t="s">
        <v>650</v>
      </c>
    </row>
    <row r="73" spans="1:18" x14ac:dyDescent="0.25">
      <c r="A73" s="4">
        <v>72</v>
      </c>
      <c r="B73" s="4">
        <v>954</v>
      </c>
      <c r="C73" s="5" t="s">
        <v>174</v>
      </c>
      <c r="D73" s="4" t="s">
        <v>78</v>
      </c>
      <c r="E73" s="5" t="s">
        <v>17</v>
      </c>
      <c r="F73" s="16" t="s">
        <v>23</v>
      </c>
      <c r="G73" s="16"/>
      <c r="H73" s="16"/>
      <c r="I73" s="19"/>
      <c r="J73" s="19"/>
      <c r="K73" s="5"/>
      <c r="L73" s="10" t="s">
        <v>345</v>
      </c>
      <c r="M73" s="5" t="s">
        <v>442</v>
      </c>
      <c r="N73" s="5"/>
      <c r="O73" s="5"/>
      <c r="P73" s="19" t="s">
        <v>651</v>
      </c>
      <c r="Q73" s="22" t="s">
        <v>41</v>
      </c>
      <c r="R73" s="22" t="s">
        <v>652</v>
      </c>
    </row>
    <row r="74" spans="1:18" x14ac:dyDescent="0.25">
      <c r="A74" s="15">
        <v>73</v>
      </c>
      <c r="B74" s="6">
        <v>955</v>
      </c>
      <c r="C74" s="1" t="s">
        <v>175</v>
      </c>
      <c r="D74" s="15" t="s">
        <v>78</v>
      </c>
      <c r="E74" s="1" t="s">
        <v>17</v>
      </c>
      <c r="F74" s="21" t="s">
        <v>42</v>
      </c>
      <c r="G74" s="21"/>
      <c r="H74" s="21"/>
      <c r="I74" s="21"/>
      <c r="J74" s="21"/>
      <c r="K74" s="1" t="s">
        <v>281</v>
      </c>
      <c r="L74" s="1" t="str">
        <f>HYPERLINK("http://dx.doi.org/10.1007/s10973-024-12897-z","http://dx.doi.org/10.1007/s10973-024-12897-z")</f>
        <v>http://dx.doi.org/10.1007/s10973-024-12897-z</v>
      </c>
      <c r="M74" s="1" t="s">
        <v>443</v>
      </c>
      <c r="N74" s="1" t="s">
        <v>542</v>
      </c>
      <c r="O74" s="1" t="s">
        <v>47</v>
      </c>
      <c r="P74" s="1" t="s">
        <v>653</v>
      </c>
      <c r="Q74" s="6" t="s">
        <v>41</v>
      </c>
      <c r="R74" s="6" t="s">
        <v>654</v>
      </c>
    </row>
    <row r="75" spans="1:18" x14ac:dyDescent="0.25">
      <c r="A75" s="15">
        <v>74</v>
      </c>
      <c r="B75" s="6">
        <v>956</v>
      </c>
      <c r="C75" s="1" t="s">
        <v>176</v>
      </c>
      <c r="D75" s="15" t="s">
        <v>78</v>
      </c>
      <c r="E75" s="1" t="s">
        <v>17</v>
      </c>
      <c r="F75" s="21" t="s">
        <v>42</v>
      </c>
      <c r="G75" s="21"/>
      <c r="H75" s="21"/>
      <c r="I75" s="21"/>
      <c r="J75" s="21"/>
      <c r="K75" s="1" t="s">
        <v>282</v>
      </c>
      <c r="L75" s="1" t="str">
        <f>HYPERLINK("http://dx.doi.org/10.1007/s10973-024-13456-2","http://dx.doi.org/10.1007/s10973-024-13456-2")</f>
        <v>http://dx.doi.org/10.1007/s10973-024-13456-2</v>
      </c>
      <c r="M75" s="1" t="s">
        <v>444</v>
      </c>
      <c r="N75" s="1" t="s">
        <v>543</v>
      </c>
      <c r="O75" s="1" t="s">
        <v>47</v>
      </c>
      <c r="P75" s="1" t="s">
        <v>653</v>
      </c>
      <c r="Q75" s="6" t="s">
        <v>41</v>
      </c>
      <c r="R75" s="6" t="s">
        <v>654</v>
      </c>
    </row>
    <row r="76" spans="1:18" x14ac:dyDescent="0.25">
      <c r="A76" s="15">
        <v>75</v>
      </c>
      <c r="B76" s="6">
        <v>957</v>
      </c>
      <c r="C76" s="1" t="s">
        <v>177</v>
      </c>
      <c r="D76" s="15" t="s">
        <v>78</v>
      </c>
      <c r="E76" s="1" t="s">
        <v>17</v>
      </c>
      <c r="F76" s="21" t="s">
        <v>31</v>
      </c>
      <c r="G76" s="21"/>
      <c r="H76" s="21"/>
      <c r="I76" s="21"/>
      <c r="J76" s="21"/>
      <c r="K76" s="1" t="s">
        <v>283</v>
      </c>
      <c r="L76" s="1" t="str">
        <f>HYPERLINK("http://dx.doi.org/10.14736/kyb-2025-3-0404","http://dx.doi.org/10.14736/kyb-2025-3-0404")</f>
        <v>http://dx.doi.org/10.14736/kyb-2025-3-0404</v>
      </c>
      <c r="M76" s="1" t="s">
        <v>445</v>
      </c>
      <c r="N76" s="1" t="s">
        <v>544</v>
      </c>
      <c r="O76" s="1" t="s">
        <v>35</v>
      </c>
      <c r="P76" s="1" t="s">
        <v>655</v>
      </c>
      <c r="Q76" s="6" t="s">
        <v>37</v>
      </c>
      <c r="R76" s="6" t="s">
        <v>656</v>
      </c>
    </row>
    <row r="77" spans="1:18" s="7" customFormat="1" x14ac:dyDescent="0.25">
      <c r="A77" s="15">
        <v>76</v>
      </c>
      <c r="B77" s="6">
        <v>958</v>
      </c>
      <c r="C77" s="1" t="s">
        <v>178</v>
      </c>
      <c r="D77" s="15" t="s">
        <v>78</v>
      </c>
      <c r="E77" s="1" t="s">
        <v>17</v>
      </c>
      <c r="F77" s="21" t="s">
        <v>229</v>
      </c>
      <c r="G77" s="21"/>
      <c r="H77" s="21"/>
      <c r="I77" s="21"/>
      <c r="J77" s="21"/>
      <c r="K77" s="1" t="s">
        <v>284</v>
      </c>
      <c r="L77" s="1" t="str">
        <f>HYPERLINK("http://dx.doi.org/10.1134/S1995080225605302","http://dx.doi.org/10.1134/S1995080225605302")</f>
        <v>http://dx.doi.org/10.1134/S1995080225605302</v>
      </c>
      <c r="M77" s="1" t="s">
        <v>446</v>
      </c>
      <c r="N77" s="1" t="s">
        <v>545</v>
      </c>
      <c r="O77" s="1" t="s">
        <v>35</v>
      </c>
      <c r="P77" s="1" t="s">
        <v>591</v>
      </c>
      <c r="Q77" s="6" t="s">
        <v>41</v>
      </c>
      <c r="R77" s="6" t="s">
        <v>657</v>
      </c>
    </row>
    <row r="78" spans="1:18" s="7" customFormat="1" x14ac:dyDescent="0.25">
      <c r="A78" s="15">
        <v>77</v>
      </c>
      <c r="B78" s="6">
        <v>959</v>
      </c>
      <c r="C78" s="1" t="s">
        <v>179</v>
      </c>
      <c r="D78" s="15" t="s">
        <v>78</v>
      </c>
      <c r="E78" s="1" t="s">
        <v>17</v>
      </c>
      <c r="F78" s="21" t="s">
        <v>45</v>
      </c>
      <c r="G78" s="21"/>
      <c r="H78" s="21"/>
      <c r="I78" s="21"/>
      <c r="J78" s="21"/>
      <c r="K78" s="1" t="s">
        <v>285</v>
      </c>
      <c r="L78" s="1" t="str">
        <f>HYPERLINK("http://dx.doi.org/10.3390/math13132175","http://dx.doi.org/10.3390/math13132175")</f>
        <v>http://dx.doi.org/10.3390/math13132175</v>
      </c>
      <c r="M78" s="1" t="s">
        <v>447</v>
      </c>
      <c r="N78" s="1" t="s">
        <v>546</v>
      </c>
      <c r="O78" s="1" t="s">
        <v>35</v>
      </c>
      <c r="P78" s="1" t="s">
        <v>591</v>
      </c>
      <c r="Q78" s="6" t="s">
        <v>40</v>
      </c>
      <c r="R78" s="6" t="s">
        <v>658</v>
      </c>
    </row>
    <row r="79" spans="1:18" x14ac:dyDescent="0.25">
      <c r="A79" s="4">
        <v>78</v>
      </c>
      <c r="B79" s="4">
        <v>960</v>
      </c>
      <c r="C79" s="5" t="s">
        <v>180</v>
      </c>
      <c r="D79" s="4" t="s">
        <v>78</v>
      </c>
      <c r="E79" s="5" t="s">
        <v>17</v>
      </c>
      <c r="F79" s="16" t="s">
        <v>22</v>
      </c>
      <c r="G79" s="16"/>
      <c r="H79" s="16"/>
      <c r="I79" s="19"/>
      <c r="J79" s="19"/>
      <c r="K79" s="5"/>
      <c r="L79" s="10" t="s">
        <v>346</v>
      </c>
      <c r="M79" s="5" t="s">
        <v>448</v>
      </c>
      <c r="N79" s="5"/>
      <c r="O79" s="5"/>
      <c r="P79" s="19" t="s">
        <v>659</v>
      </c>
      <c r="Q79" s="22" t="s">
        <v>40</v>
      </c>
      <c r="R79" s="22" t="s">
        <v>660</v>
      </c>
    </row>
    <row r="80" spans="1:18" s="7" customFormat="1" x14ac:dyDescent="0.25">
      <c r="A80" s="15">
        <v>79</v>
      </c>
      <c r="B80" s="6">
        <v>961</v>
      </c>
      <c r="C80" s="1" t="s">
        <v>181</v>
      </c>
      <c r="D80" s="15" t="s">
        <v>78</v>
      </c>
      <c r="E80" s="1" t="s">
        <v>18</v>
      </c>
      <c r="F80" s="21" t="s">
        <v>27</v>
      </c>
      <c r="G80" s="21"/>
      <c r="H80" s="21"/>
      <c r="I80" s="21"/>
      <c r="J80" s="21"/>
      <c r="K80" s="1" t="s">
        <v>286</v>
      </c>
      <c r="L80" s="1" t="str">
        <f>HYPERLINK("http://dx.doi.org/10.1007/s12032-025-02905-z","http://dx.doi.org/10.1007/s12032-025-02905-z")</f>
        <v>http://dx.doi.org/10.1007/s12032-025-02905-z</v>
      </c>
      <c r="M80" s="1" t="s">
        <v>449</v>
      </c>
      <c r="N80" s="1" t="s">
        <v>547</v>
      </c>
      <c r="O80" s="1" t="s">
        <v>35</v>
      </c>
      <c r="P80" s="1" t="s">
        <v>661</v>
      </c>
      <c r="Q80" s="6" t="s">
        <v>41</v>
      </c>
      <c r="R80" s="6" t="s">
        <v>662</v>
      </c>
    </row>
    <row r="81" spans="1:18" x14ac:dyDescent="0.25">
      <c r="A81" s="15">
        <v>80</v>
      </c>
      <c r="B81" s="6">
        <v>962</v>
      </c>
      <c r="C81" s="1" t="s">
        <v>182</v>
      </c>
      <c r="D81" s="15" t="s">
        <v>78</v>
      </c>
      <c r="E81" s="1" t="s">
        <v>17</v>
      </c>
      <c r="F81" s="21" t="s">
        <v>72</v>
      </c>
      <c r="G81" s="21"/>
      <c r="H81" s="21"/>
      <c r="I81" s="21"/>
      <c r="J81" s="21"/>
      <c r="K81" s="1" t="s">
        <v>35</v>
      </c>
      <c r="L81" s="1" t="str">
        <f>HYPERLINK("http://dx.doi.org/10.3390/metabo15060417","http://dx.doi.org/10.3390/metabo15060417")</f>
        <v>http://dx.doi.org/10.3390/metabo15060417</v>
      </c>
      <c r="M81" s="1" t="s">
        <v>450</v>
      </c>
      <c r="N81" s="1" t="s">
        <v>548</v>
      </c>
      <c r="O81" s="1" t="s">
        <v>35</v>
      </c>
      <c r="P81" s="1" t="s">
        <v>73</v>
      </c>
      <c r="Q81" s="6" t="s">
        <v>41</v>
      </c>
      <c r="R81" s="6" t="s">
        <v>588</v>
      </c>
    </row>
    <row r="82" spans="1:18" x14ac:dyDescent="0.25">
      <c r="A82" s="4">
        <v>81</v>
      </c>
      <c r="B82" s="4">
        <v>963</v>
      </c>
      <c r="C82" s="5" t="s">
        <v>183</v>
      </c>
      <c r="D82" s="4" t="s">
        <v>78</v>
      </c>
      <c r="E82" s="5" t="s">
        <v>17</v>
      </c>
      <c r="F82" s="16" t="s">
        <v>34</v>
      </c>
      <c r="G82" s="16"/>
      <c r="H82" s="16"/>
      <c r="I82" s="19"/>
      <c r="J82" s="19"/>
      <c r="K82" s="5"/>
      <c r="L82" s="10" t="s">
        <v>347</v>
      </c>
      <c r="M82" s="5" t="s">
        <v>451</v>
      </c>
      <c r="N82" s="5"/>
      <c r="O82" s="5"/>
      <c r="P82" s="19" t="s">
        <v>56</v>
      </c>
      <c r="Q82" s="22" t="s">
        <v>37</v>
      </c>
      <c r="R82" s="22" t="s">
        <v>663</v>
      </c>
    </row>
    <row r="83" spans="1:18" x14ac:dyDescent="0.25">
      <c r="A83" s="15">
        <v>82</v>
      </c>
      <c r="B83" s="6">
        <v>964</v>
      </c>
      <c r="C83" s="1" t="s">
        <v>184</v>
      </c>
      <c r="D83" s="15" t="s">
        <v>78</v>
      </c>
      <c r="E83" s="1" t="s">
        <v>17</v>
      </c>
      <c r="F83" s="21" t="s">
        <v>23</v>
      </c>
      <c r="G83" s="21"/>
      <c r="H83" s="21"/>
      <c r="I83" s="21"/>
      <c r="J83" s="21"/>
      <c r="K83" s="1" t="s">
        <v>287</v>
      </c>
      <c r="L83" s="1" t="str">
        <f>HYPERLINK("http://dx.doi.org/10.1016/j.micpath.2025.107801","http://dx.doi.org/10.1016/j.micpath.2025.107801")</f>
        <v>http://dx.doi.org/10.1016/j.micpath.2025.107801</v>
      </c>
      <c r="M83" s="1" t="s">
        <v>452</v>
      </c>
      <c r="N83" s="1" t="s">
        <v>549</v>
      </c>
      <c r="O83" s="1" t="s">
        <v>35</v>
      </c>
      <c r="P83" s="1" t="s">
        <v>618</v>
      </c>
      <c r="Q83" s="6" t="s">
        <v>41</v>
      </c>
      <c r="R83" s="6" t="s">
        <v>664</v>
      </c>
    </row>
    <row r="84" spans="1:18" x14ac:dyDescent="0.25">
      <c r="A84" s="4">
        <v>83</v>
      </c>
      <c r="B84" s="4">
        <v>965</v>
      </c>
      <c r="C84" s="5" t="s">
        <v>185</v>
      </c>
      <c r="D84" s="4" t="s">
        <v>78</v>
      </c>
      <c r="E84" s="5" t="s">
        <v>17</v>
      </c>
      <c r="F84" s="16" t="s">
        <v>23</v>
      </c>
      <c r="G84" s="16"/>
      <c r="H84" s="16"/>
      <c r="I84" s="19"/>
      <c r="J84" s="19"/>
      <c r="K84" s="5" t="s">
        <v>288</v>
      </c>
      <c r="L84" s="10" t="s">
        <v>348</v>
      </c>
      <c r="M84" s="5" t="s">
        <v>453</v>
      </c>
      <c r="N84" s="5"/>
      <c r="O84" s="5"/>
      <c r="P84" s="19" t="s">
        <v>59</v>
      </c>
      <c r="Q84" s="22" t="s">
        <v>40</v>
      </c>
      <c r="R84" s="22" t="s">
        <v>665</v>
      </c>
    </row>
    <row r="85" spans="1:18" x14ac:dyDescent="0.25">
      <c r="A85" s="4">
        <v>84</v>
      </c>
      <c r="B85" s="4">
        <v>966</v>
      </c>
      <c r="C85" s="5" t="s">
        <v>186</v>
      </c>
      <c r="D85" s="4" t="s">
        <v>78</v>
      </c>
      <c r="E85" s="5" t="s">
        <v>17</v>
      </c>
      <c r="F85" s="16" t="s">
        <v>23</v>
      </c>
      <c r="G85" s="16"/>
      <c r="H85" s="16"/>
      <c r="I85" s="19"/>
      <c r="J85" s="19"/>
      <c r="K85" s="5" t="s">
        <v>289</v>
      </c>
      <c r="L85" s="10" t="s">
        <v>349</v>
      </c>
      <c r="M85" s="5" t="s">
        <v>454</v>
      </c>
      <c r="N85" s="5"/>
      <c r="O85" s="5"/>
      <c r="P85" s="19" t="s">
        <v>59</v>
      </c>
      <c r="Q85" s="22" t="s">
        <v>41</v>
      </c>
      <c r="R85" s="22" t="s">
        <v>98</v>
      </c>
    </row>
    <row r="86" spans="1:18" x14ac:dyDescent="0.25">
      <c r="A86" s="4">
        <v>85</v>
      </c>
      <c r="B86" s="4">
        <v>967</v>
      </c>
      <c r="C86" s="5" t="s">
        <v>187</v>
      </c>
      <c r="D86" s="4" t="s">
        <v>78</v>
      </c>
      <c r="E86" s="5" t="s">
        <v>227</v>
      </c>
      <c r="F86" s="16" t="s">
        <v>25</v>
      </c>
      <c r="G86" s="16" t="s">
        <v>29</v>
      </c>
      <c r="H86" s="16"/>
      <c r="I86" s="19"/>
      <c r="J86" s="19"/>
      <c r="K86" s="5" t="s">
        <v>290</v>
      </c>
      <c r="L86" s="10" t="s">
        <v>350</v>
      </c>
      <c r="M86" s="5" t="s">
        <v>455</v>
      </c>
      <c r="N86" s="5"/>
      <c r="O86" s="5"/>
      <c r="P86" s="19" t="s">
        <v>59</v>
      </c>
      <c r="Q86" s="22" t="s">
        <v>41</v>
      </c>
      <c r="R86" s="22" t="s">
        <v>98</v>
      </c>
    </row>
    <row r="87" spans="1:18" x14ac:dyDescent="0.25">
      <c r="A87" s="15">
        <v>86</v>
      </c>
      <c r="B87" s="6">
        <v>968</v>
      </c>
      <c r="C87" s="1" t="s">
        <v>188</v>
      </c>
      <c r="D87" s="15" t="s">
        <v>78</v>
      </c>
      <c r="E87" s="1" t="s">
        <v>17</v>
      </c>
      <c r="F87" s="21" t="s">
        <v>26</v>
      </c>
      <c r="G87" s="21"/>
      <c r="H87" s="21"/>
      <c r="I87" s="21"/>
      <c r="J87" s="21"/>
      <c r="K87" s="1" t="s">
        <v>291</v>
      </c>
      <c r="L87" s="1" t="str">
        <f>HYPERLINK("http://dx.doi.org/10.1093/mnras/staf959","http://dx.doi.org/10.1093/mnras/staf959")</f>
        <v>http://dx.doi.org/10.1093/mnras/staf959</v>
      </c>
      <c r="M87" s="1" t="s">
        <v>456</v>
      </c>
      <c r="N87" s="1" t="s">
        <v>550</v>
      </c>
      <c r="O87" s="1" t="s">
        <v>35</v>
      </c>
      <c r="P87" s="1" t="s">
        <v>86</v>
      </c>
      <c r="Q87" s="6" t="s">
        <v>40</v>
      </c>
      <c r="R87" s="6" t="s">
        <v>666</v>
      </c>
    </row>
    <row r="88" spans="1:18" x14ac:dyDescent="0.25">
      <c r="A88" s="15">
        <v>87</v>
      </c>
      <c r="B88" s="6">
        <v>969</v>
      </c>
      <c r="C88" s="1" t="s">
        <v>189</v>
      </c>
      <c r="D88" s="15" t="s">
        <v>78</v>
      </c>
      <c r="E88" s="1" t="s">
        <v>17</v>
      </c>
      <c r="F88" s="21" t="s">
        <v>32</v>
      </c>
      <c r="G88" s="21"/>
      <c r="H88" s="21"/>
      <c r="I88" s="21"/>
      <c r="J88" s="21"/>
      <c r="K88" s="1" t="s">
        <v>292</v>
      </c>
      <c r="L88" s="1" t="str">
        <f>HYPERLINK("http://dx.doi.org/10.3390/nano15130982","http://dx.doi.org/10.3390/nano15130982")</f>
        <v>http://dx.doi.org/10.3390/nano15130982</v>
      </c>
      <c r="M88" s="1" t="s">
        <v>457</v>
      </c>
      <c r="N88" s="1" t="s">
        <v>551</v>
      </c>
      <c r="O88" s="1" t="s">
        <v>35</v>
      </c>
      <c r="P88" s="1" t="s">
        <v>667</v>
      </c>
      <c r="Q88" s="6" t="s">
        <v>41</v>
      </c>
      <c r="R88" s="6" t="s">
        <v>668</v>
      </c>
    </row>
    <row r="89" spans="1:18" x14ac:dyDescent="0.25">
      <c r="A89" s="15">
        <v>88</v>
      </c>
      <c r="B89" s="6">
        <v>970</v>
      </c>
      <c r="C89" s="1" t="s">
        <v>190</v>
      </c>
      <c r="D89" s="15" t="s">
        <v>78</v>
      </c>
      <c r="E89" s="1" t="s">
        <v>17</v>
      </c>
      <c r="F89" s="21" t="s">
        <v>27</v>
      </c>
      <c r="G89" s="21"/>
      <c r="H89" s="21"/>
      <c r="I89" s="21"/>
      <c r="J89" s="21"/>
      <c r="K89" s="1" t="s">
        <v>293</v>
      </c>
      <c r="L89" s="1" t="str">
        <f>HYPERLINK("http://dx.doi.org/10.1038/s41467-025-60758-6","http://dx.doi.org/10.1038/s41467-025-60758-6")</f>
        <v>http://dx.doi.org/10.1038/s41467-025-60758-6</v>
      </c>
      <c r="M89" s="1" t="s">
        <v>458</v>
      </c>
      <c r="N89" s="1" t="s">
        <v>552</v>
      </c>
      <c r="O89" s="1" t="s">
        <v>35</v>
      </c>
      <c r="P89" s="1" t="s">
        <v>58</v>
      </c>
      <c r="Q89" s="6" t="s">
        <v>40</v>
      </c>
      <c r="R89" s="6" t="s">
        <v>99</v>
      </c>
    </row>
    <row r="90" spans="1:18" x14ac:dyDescent="0.25">
      <c r="A90" s="15">
        <v>89</v>
      </c>
      <c r="B90" s="6">
        <v>971</v>
      </c>
      <c r="C90" s="1" t="s">
        <v>191</v>
      </c>
      <c r="D90" s="15" t="s">
        <v>78</v>
      </c>
      <c r="E90" s="1" t="s">
        <v>17</v>
      </c>
      <c r="F90" s="21" t="s">
        <v>28</v>
      </c>
      <c r="G90" s="21"/>
      <c r="H90" s="21"/>
      <c r="I90" s="21"/>
      <c r="J90" s="21"/>
      <c r="K90" s="1" t="s">
        <v>294</v>
      </c>
      <c r="L90" s="1" t="str">
        <f>HYPERLINK("http://dx.doi.org/10.1007/s11064-025-04500-0","http://dx.doi.org/10.1007/s11064-025-04500-0")</f>
        <v>http://dx.doi.org/10.1007/s11064-025-04500-0</v>
      </c>
      <c r="M90" s="1" t="s">
        <v>459</v>
      </c>
      <c r="N90" s="1" t="s">
        <v>553</v>
      </c>
      <c r="O90" s="1" t="s">
        <v>35</v>
      </c>
      <c r="P90" s="1" t="s">
        <v>646</v>
      </c>
      <c r="Q90" s="6" t="s">
        <v>41</v>
      </c>
      <c r="R90" s="6" t="s">
        <v>669</v>
      </c>
    </row>
    <row r="91" spans="1:18" s="7" customFormat="1" x14ac:dyDescent="0.25">
      <c r="A91" s="15">
        <v>90</v>
      </c>
      <c r="B91" s="6">
        <v>972</v>
      </c>
      <c r="C91" s="1" t="s">
        <v>192</v>
      </c>
      <c r="D91" s="15" t="s">
        <v>78</v>
      </c>
      <c r="E91" s="1" t="s">
        <v>17</v>
      </c>
      <c r="F91" s="21" t="s">
        <v>32</v>
      </c>
      <c r="G91" s="21"/>
      <c r="H91" s="21"/>
      <c r="I91" s="21"/>
      <c r="J91" s="21"/>
      <c r="K91" s="1" t="s">
        <v>295</v>
      </c>
      <c r="L91" s="1" t="str">
        <f>HYPERLINK("http://dx.doi.org/10.1016/j.nucengdes.2025.114257","http://dx.doi.org/10.1016/j.nucengdes.2025.114257")</f>
        <v>http://dx.doi.org/10.1016/j.nucengdes.2025.114257</v>
      </c>
      <c r="M91" s="1" t="s">
        <v>460</v>
      </c>
      <c r="N91" s="1" t="s">
        <v>554</v>
      </c>
      <c r="O91" s="1" t="s">
        <v>35</v>
      </c>
      <c r="P91" s="1" t="s">
        <v>670</v>
      </c>
      <c r="Q91" s="6" t="s">
        <v>40</v>
      </c>
      <c r="R91" s="6" t="s">
        <v>671</v>
      </c>
    </row>
    <row r="92" spans="1:18" x14ac:dyDescent="0.25">
      <c r="A92" s="15">
        <v>91</v>
      </c>
      <c r="B92" s="6">
        <v>973</v>
      </c>
      <c r="C92" s="1" t="s">
        <v>193</v>
      </c>
      <c r="D92" s="15" t="s">
        <v>78</v>
      </c>
      <c r="E92" s="1" t="s">
        <v>17</v>
      </c>
      <c r="F92" s="21" t="s">
        <v>20</v>
      </c>
      <c r="G92" s="21"/>
      <c r="H92" s="21"/>
      <c r="I92" s="21"/>
      <c r="J92" s="21"/>
      <c r="K92" s="1" t="s">
        <v>296</v>
      </c>
      <c r="L92" s="1" t="str">
        <f>HYPERLINK("http://dx.doi.org/10.1016/j.nima.2025.170579","http://dx.doi.org/10.1016/j.nima.2025.170579")</f>
        <v>http://dx.doi.org/10.1016/j.nima.2025.170579</v>
      </c>
      <c r="M92" s="1" t="s">
        <v>461</v>
      </c>
      <c r="N92" s="1" t="s">
        <v>555</v>
      </c>
      <c r="O92" s="1" t="s">
        <v>35</v>
      </c>
      <c r="P92" s="1" t="s">
        <v>672</v>
      </c>
      <c r="Q92" s="6" t="s">
        <v>39</v>
      </c>
      <c r="R92" s="6" t="s">
        <v>100</v>
      </c>
    </row>
    <row r="93" spans="1:18" s="7" customFormat="1" x14ac:dyDescent="0.25">
      <c r="A93" s="15">
        <v>92</v>
      </c>
      <c r="B93" s="6">
        <v>974</v>
      </c>
      <c r="C93" s="1" t="s">
        <v>194</v>
      </c>
      <c r="D93" s="15" t="s">
        <v>78</v>
      </c>
      <c r="E93" s="1" t="s">
        <v>17</v>
      </c>
      <c r="F93" s="21" t="s">
        <v>20</v>
      </c>
      <c r="G93" s="21"/>
      <c r="H93" s="21"/>
      <c r="I93" s="21"/>
      <c r="J93" s="21"/>
      <c r="K93" s="1" t="s">
        <v>297</v>
      </c>
      <c r="L93" s="1" t="str">
        <f>HYPERLINK("http://dx.doi.org/10.1016/j.optmat.2025.117284","http://dx.doi.org/10.1016/j.optmat.2025.117284")</f>
        <v>http://dx.doi.org/10.1016/j.optmat.2025.117284</v>
      </c>
      <c r="M93" s="1" t="s">
        <v>462</v>
      </c>
      <c r="N93" s="1" t="s">
        <v>556</v>
      </c>
      <c r="O93" s="1" t="s">
        <v>35</v>
      </c>
      <c r="P93" s="1" t="s">
        <v>673</v>
      </c>
      <c r="Q93" s="6" t="s">
        <v>40</v>
      </c>
      <c r="R93" s="6" t="s">
        <v>674</v>
      </c>
    </row>
    <row r="94" spans="1:18" x14ac:dyDescent="0.25">
      <c r="A94" s="15">
        <v>93</v>
      </c>
      <c r="B94" s="6">
        <v>975</v>
      </c>
      <c r="C94" s="1" t="s">
        <v>195</v>
      </c>
      <c r="D94" s="15" t="s">
        <v>78</v>
      </c>
      <c r="E94" s="1" t="s">
        <v>17</v>
      </c>
      <c r="F94" s="21" t="s">
        <v>34</v>
      </c>
      <c r="G94" s="21"/>
      <c r="H94" s="21"/>
      <c r="I94" s="21"/>
      <c r="J94" s="21"/>
      <c r="K94" s="1" t="s">
        <v>35</v>
      </c>
      <c r="L94" s="1" t="str">
        <f>HYPERLINK("http://dx.doi.org/10.1088/1402-4896/ade7c1","http://dx.doi.org/10.1088/1402-4896/ade7c1")</f>
        <v>http://dx.doi.org/10.1088/1402-4896/ade7c1</v>
      </c>
      <c r="M94" s="1" t="s">
        <v>463</v>
      </c>
      <c r="N94" s="1" t="s">
        <v>557</v>
      </c>
      <c r="O94" s="1" t="s">
        <v>35</v>
      </c>
      <c r="P94" s="1" t="s">
        <v>49</v>
      </c>
      <c r="Q94" s="6" t="s">
        <v>41</v>
      </c>
      <c r="R94" s="6" t="s">
        <v>675</v>
      </c>
    </row>
    <row r="95" spans="1:18" x14ac:dyDescent="0.25">
      <c r="A95" s="15">
        <v>94</v>
      </c>
      <c r="B95" s="6">
        <v>976</v>
      </c>
      <c r="C95" s="1" t="s">
        <v>196</v>
      </c>
      <c r="D95" s="15" t="s">
        <v>78</v>
      </c>
      <c r="E95" s="1" t="s">
        <v>17</v>
      </c>
      <c r="F95" s="21" t="s">
        <v>20</v>
      </c>
      <c r="G95" s="21"/>
      <c r="H95" s="21"/>
      <c r="I95" s="21"/>
      <c r="J95" s="21"/>
      <c r="K95" s="1" t="s">
        <v>298</v>
      </c>
      <c r="L95" s="1" t="str">
        <f>HYPERLINK("http://dx.doi.org/10.1088/1402-4896/ade8af","http://dx.doi.org/10.1088/1402-4896/ade8af")</f>
        <v>http://dx.doi.org/10.1088/1402-4896/ade8af</v>
      </c>
      <c r="M95" s="1" t="s">
        <v>464</v>
      </c>
      <c r="N95" s="1" t="s">
        <v>558</v>
      </c>
      <c r="O95" s="1" t="s">
        <v>35</v>
      </c>
      <c r="P95" s="1" t="s">
        <v>49</v>
      </c>
      <c r="Q95" s="6" t="s">
        <v>41</v>
      </c>
      <c r="R95" s="6" t="s">
        <v>675</v>
      </c>
    </row>
    <row r="96" spans="1:18" x14ac:dyDescent="0.25">
      <c r="A96" s="15">
        <v>95</v>
      </c>
      <c r="B96" s="6">
        <v>977</v>
      </c>
      <c r="C96" s="1" t="s">
        <v>197</v>
      </c>
      <c r="D96" s="15" t="s">
        <v>78</v>
      </c>
      <c r="E96" s="1" t="s">
        <v>17</v>
      </c>
      <c r="F96" s="21" t="s">
        <v>20</v>
      </c>
      <c r="G96" s="21"/>
      <c r="H96" s="21"/>
      <c r="I96" s="21"/>
      <c r="J96" s="21"/>
      <c r="K96" s="1" t="s">
        <v>299</v>
      </c>
      <c r="L96" s="1" t="str">
        <f>HYPERLINK("http://dx.doi.org/10.1103/PhysRevD.111.092006","http://dx.doi.org/10.1103/PhysRevD.111.092006")</f>
        <v>http://dx.doi.org/10.1103/PhysRevD.111.092006</v>
      </c>
      <c r="M96" s="1" t="s">
        <v>465</v>
      </c>
      <c r="N96" s="1" t="s">
        <v>559</v>
      </c>
      <c r="O96" s="1" t="s">
        <v>35</v>
      </c>
      <c r="P96" s="1" t="s">
        <v>66</v>
      </c>
      <c r="Q96" s="6" t="s">
        <v>40</v>
      </c>
      <c r="R96" s="6" t="s">
        <v>101</v>
      </c>
    </row>
    <row r="97" spans="1:18" s="7" customFormat="1" x14ac:dyDescent="0.25">
      <c r="A97" s="15">
        <v>96</v>
      </c>
      <c r="B97" s="6">
        <v>978</v>
      </c>
      <c r="C97" s="1" t="s">
        <v>198</v>
      </c>
      <c r="D97" s="15" t="s">
        <v>78</v>
      </c>
      <c r="E97" s="1" t="s">
        <v>17</v>
      </c>
      <c r="F97" s="21" t="s">
        <v>20</v>
      </c>
      <c r="G97" s="21"/>
      <c r="H97" s="21"/>
      <c r="I97" s="21"/>
      <c r="J97" s="21"/>
      <c r="K97" s="1" t="s">
        <v>300</v>
      </c>
      <c r="L97" s="1" t="str">
        <f>HYPERLINK("http://dx.doi.org/10.1103/PhysRevD.111.092014","http://dx.doi.org/10.1103/PhysRevD.111.092014")</f>
        <v>http://dx.doi.org/10.1103/PhysRevD.111.092014</v>
      </c>
      <c r="M97" s="1" t="s">
        <v>466</v>
      </c>
      <c r="N97" s="1" t="s">
        <v>560</v>
      </c>
      <c r="O97" s="1" t="s">
        <v>35</v>
      </c>
      <c r="P97" s="1" t="s">
        <v>66</v>
      </c>
      <c r="Q97" s="6" t="s">
        <v>40</v>
      </c>
      <c r="R97" s="6" t="s">
        <v>101</v>
      </c>
    </row>
    <row r="98" spans="1:18" s="7" customFormat="1" x14ac:dyDescent="0.25">
      <c r="A98" s="4">
        <v>97</v>
      </c>
      <c r="B98" s="4">
        <v>979</v>
      </c>
      <c r="C98" s="5" t="s">
        <v>199</v>
      </c>
      <c r="D98" s="4" t="s">
        <v>78</v>
      </c>
      <c r="E98" s="5" t="s">
        <v>17</v>
      </c>
      <c r="F98" s="16" t="s">
        <v>20</v>
      </c>
      <c r="G98" s="16" t="s">
        <v>26</v>
      </c>
      <c r="H98" s="16"/>
      <c r="I98" s="19"/>
      <c r="J98" s="19"/>
      <c r="K98" s="5"/>
      <c r="L98" s="10" t="s">
        <v>351</v>
      </c>
      <c r="M98" s="5" t="s">
        <v>467</v>
      </c>
      <c r="N98" s="5"/>
      <c r="O98" s="5"/>
      <c r="P98" s="19" t="s">
        <v>64</v>
      </c>
      <c r="Q98" s="22" t="s">
        <v>40</v>
      </c>
      <c r="R98" s="22" t="s">
        <v>101</v>
      </c>
    </row>
    <row r="99" spans="1:18" s="7" customFormat="1" x14ac:dyDescent="0.25">
      <c r="A99" s="4">
        <v>98</v>
      </c>
      <c r="B99" s="4">
        <v>980</v>
      </c>
      <c r="C99" s="5" t="s">
        <v>200</v>
      </c>
      <c r="D99" s="4" t="s">
        <v>78</v>
      </c>
      <c r="E99" s="5" t="s">
        <v>17</v>
      </c>
      <c r="F99" s="16" t="s">
        <v>20</v>
      </c>
      <c r="G99" s="16"/>
      <c r="H99" s="16"/>
      <c r="I99" s="19"/>
      <c r="J99" s="19"/>
      <c r="K99" s="5"/>
      <c r="L99" s="10" t="s">
        <v>352</v>
      </c>
      <c r="M99" s="5" t="s">
        <v>468</v>
      </c>
      <c r="N99" s="5"/>
      <c r="O99" s="5"/>
      <c r="P99" s="19" t="s">
        <v>64</v>
      </c>
      <c r="Q99" s="22" t="s">
        <v>40</v>
      </c>
      <c r="R99" s="22" t="s">
        <v>101</v>
      </c>
    </row>
    <row r="100" spans="1:18" x14ac:dyDescent="0.25">
      <c r="A100" s="15">
        <v>99</v>
      </c>
      <c r="B100" s="6">
        <v>981</v>
      </c>
      <c r="C100" s="1" t="s">
        <v>201</v>
      </c>
      <c r="D100" s="15" t="s">
        <v>78</v>
      </c>
      <c r="E100" s="1" t="s">
        <v>17</v>
      </c>
      <c r="F100" s="21" t="s">
        <v>20</v>
      </c>
      <c r="G100" s="21"/>
      <c r="H100" s="21"/>
      <c r="I100" s="21"/>
      <c r="J100" s="21"/>
      <c r="K100" s="1" t="s">
        <v>301</v>
      </c>
      <c r="L100" s="1" t="str">
        <f>HYPERLINK("http://dx.doi.org/10.1016/j.physleta.2025.130771","http://dx.doi.org/10.1016/j.physleta.2025.130771")</f>
        <v>http://dx.doi.org/10.1016/j.physleta.2025.130771</v>
      </c>
      <c r="M100" s="1" t="s">
        <v>469</v>
      </c>
      <c r="N100" s="1" t="s">
        <v>561</v>
      </c>
      <c r="O100" s="1" t="s">
        <v>35</v>
      </c>
      <c r="P100" s="1" t="s">
        <v>49</v>
      </c>
      <c r="Q100" s="6" t="s">
        <v>41</v>
      </c>
      <c r="R100" s="6" t="s">
        <v>676</v>
      </c>
    </row>
    <row r="101" spans="1:18" x14ac:dyDescent="0.25">
      <c r="A101" s="4">
        <v>100</v>
      </c>
      <c r="B101" s="4">
        <v>982</v>
      </c>
      <c r="C101" s="5" t="s">
        <v>202</v>
      </c>
      <c r="D101" s="4" t="s">
        <v>78</v>
      </c>
      <c r="E101" s="5" t="s">
        <v>63</v>
      </c>
      <c r="F101" s="16" t="s">
        <v>20</v>
      </c>
      <c r="G101" s="16" t="s">
        <v>26</v>
      </c>
      <c r="H101" s="16"/>
      <c r="I101" s="19"/>
      <c r="J101" s="19"/>
      <c r="K101" s="5"/>
      <c r="L101" s="10" t="s">
        <v>353</v>
      </c>
      <c r="M101" s="5" t="s">
        <v>470</v>
      </c>
      <c r="N101" s="5"/>
      <c r="O101" s="5"/>
      <c r="P101" s="19" t="s">
        <v>76</v>
      </c>
      <c r="Q101" s="22" t="s">
        <v>40</v>
      </c>
      <c r="R101" s="22" t="s">
        <v>77</v>
      </c>
    </row>
    <row r="102" spans="1:18" x14ac:dyDescent="0.25">
      <c r="A102" s="4">
        <v>101</v>
      </c>
      <c r="B102" s="4">
        <v>983</v>
      </c>
      <c r="C102" s="5" t="s">
        <v>203</v>
      </c>
      <c r="D102" s="4" t="s">
        <v>78</v>
      </c>
      <c r="E102" s="5" t="s">
        <v>63</v>
      </c>
      <c r="F102" s="16" t="s">
        <v>20</v>
      </c>
      <c r="G102" s="16" t="s">
        <v>26</v>
      </c>
      <c r="H102" s="16"/>
      <c r="I102" s="19"/>
      <c r="J102" s="19"/>
      <c r="K102" s="5"/>
      <c r="L102" s="10" t="s">
        <v>354</v>
      </c>
      <c r="M102" s="5" t="s">
        <v>471</v>
      </c>
      <c r="N102" s="5"/>
      <c r="O102" s="5"/>
      <c r="P102" s="19" t="s">
        <v>76</v>
      </c>
      <c r="Q102" s="22" t="s">
        <v>40</v>
      </c>
      <c r="R102" s="22" t="s">
        <v>77</v>
      </c>
    </row>
    <row r="103" spans="1:18" x14ac:dyDescent="0.25">
      <c r="A103" s="4">
        <v>102</v>
      </c>
      <c r="B103" s="4">
        <v>984</v>
      </c>
      <c r="C103" s="5" t="s">
        <v>204</v>
      </c>
      <c r="D103" s="4" t="s">
        <v>78</v>
      </c>
      <c r="E103" s="5" t="s">
        <v>63</v>
      </c>
      <c r="F103" s="16" t="s">
        <v>20</v>
      </c>
      <c r="G103" s="16"/>
      <c r="H103" s="16"/>
      <c r="I103" s="19"/>
      <c r="J103" s="19"/>
      <c r="K103" s="5"/>
      <c r="L103" s="10" t="s">
        <v>355</v>
      </c>
      <c r="M103" s="5" t="s">
        <v>472</v>
      </c>
      <c r="N103" s="5"/>
      <c r="O103" s="5"/>
      <c r="P103" s="19" t="s">
        <v>76</v>
      </c>
      <c r="Q103" s="22" t="s">
        <v>40</v>
      </c>
      <c r="R103" s="22" t="s">
        <v>77</v>
      </c>
    </row>
    <row r="104" spans="1:18" s="7" customFormat="1" x14ac:dyDescent="0.25">
      <c r="A104" s="4">
        <v>103</v>
      </c>
      <c r="B104" s="4">
        <v>985</v>
      </c>
      <c r="C104" s="5" t="s">
        <v>205</v>
      </c>
      <c r="D104" s="4" t="s">
        <v>78</v>
      </c>
      <c r="E104" s="5" t="s">
        <v>63</v>
      </c>
      <c r="F104" s="16" t="s">
        <v>20</v>
      </c>
      <c r="G104" s="16"/>
      <c r="H104" s="16"/>
      <c r="I104" s="19"/>
      <c r="J104" s="19"/>
      <c r="K104" s="5"/>
      <c r="L104" s="10" t="s">
        <v>356</v>
      </c>
      <c r="M104" s="5" t="s">
        <v>473</v>
      </c>
      <c r="N104" s="5"/>
      <c r="O104" s="5"/>
      <c r="P104" s="19" t="s">
        <v>76</v>
      </c>
      <c r="Q104" s="22" t="s">
        <v>40</v>
      </c>
      <c r="R104" s="22" t="s">
        <v>77</v>
      </c>
    </row>
    <row r="105" spans="1:18" x14ac:dyDescent="0.25">
      <c r="A105" s="15">
        <v>104</v>
      </c>
      <c r="B105" s="6">
        <v>986</v>
      </c>
      <c r="C105" s="1" t="s">
        <v>206</v>
      </c>
      <c r="D105" s="15" t="s">
        <v>78</v>
      </c>
      <c r="E105" s="1" t="s">
        <v>17</v>
      </c>
      <c r="F105" s="21" t="s">
        <v>53</v>
      </c>
      <c r="G105" s="21"/>
      <c r="H105" s="21"/>
      <c r="I105" s="21"/>
      <c r="J105" s="21"/>
      <c r="K105" s="1" t="s">
        <v>302</v>
      </c>
      <c r="L105" s="1" t="str">
        <f>HYPERLINK("http://dx.doi.org/10.1111/ppl.70379","http://dx.doi.org/10.1111/ppl.70379")</f>
        <v>http://dx.doi.org/10.1111/ppl.70379</v>
      </c>
      <c r="M105" s="1" t="s">
        <v>474</v>
      </c>
      <c r="N105" s="1" t="s">
        <v>562</v>
      </c>
      <c r="O105" s="1" t="s">
        <v>35</v>
      </c>
      <c r="P105" s="1" t="s">
        <v>69</v>
      </c>
      <c r="Q105" s="6" t="s">
        <v>40</v>
      </c>
      <c r="R105" s="6" t="s">
        <v>677</v>
      </c>
    </row>
    <row r="106" spans="1:18" x14ac:dyDescent="0.25">
      <c r="A106" s="15">
        <v>105</v>
      </c>
      <c r="B106" s="6">
        <v>987</v>
      </c>
      <c r="C106" s="1" t="s">
        <v>207</v>
      </c>
      <c r="D106" s="15" t="s">
        <v>78</v>
      </c>
      <c r="E106" s="1" t="s">
        <v>17</v>
      </c>
      <c r="F106" s="21" t="s">
        <v>53</v>
      </c>
      <c r="G106" s="21"/>
      <c r="H106" s="21"/>
      <c r="I106" s="21"/>
      <c r="J106" s="21"/>
      <c r="K106" s="1" t="s">
        <v>303</v>
      </c>
      <c r="L106" s="1" t="str">
        <f>HYPERLINK("http://dx.doi.org/10.1111/ppl.70365","http://dx.doi.org/10.1111/ppl.70365")</f>
        <v>http://dx.doi.org/10.1111/ppl.70365</v>
      </c>
      <c r="M106" s="1" t="s">
        <v>475</v>
      </c>
      <c r="N106" s="1" t="s">
        <v>563</v>
      </c>
      <c r="O106" s="1" t="s">
        <v>35</v>
      </c>
      <c r="P106" s="1" t="s">
        <v>69</v>
      </c>
      <c r="Q106" s="6" t="s">
        <v>40</v>
      </c>
      <c r="R106" s="6" t="s">
        <v>677</v>
      </c>
    </row>
    <row r="107" spans="1:18" x14ac:dyDescent="0.25">
      <c r="A107" s="4">
        <v>106</v>
      </c>
      <c r="B107" s="4">
        <v>988</v>
      </c>
      <c r="C107" s="5" t="s">
        <v>208</v>
      </c>
      <c r="D107" s="4" t="s">
        <v>78</v>
      </c>
      <c r="E107" s="5" t="s">
        <v>17</v>
      </c>
      <c r="F107" s="16" t="s">
        <v>48</v>
      </c>
      <c r="G107" s="16"/>
      <c r="H107" s="16"/>
      <c r="I107" s="19"/>
      <c r="J107" s="19"/>
      <c r="K107" s="5" t="s">
        <v>304</v>
      </c>
      <c r="L107" s="10" t="s">
        <v>357</v>
      </c>
      <c r="M107" s="5" t="s">
        <v>476</v>
      </c>
      <c r="N107" s="5"/>
      <c r="O107" s="5"/>
      <c r="P107" s="19" t="s">
        <v>69</v>
      </c>
      <c r="Q107" s="22" t="s">
        <v>40</v>
      </c>
      <c r="R107" s="22" t="s">
        <v>678</v>
      </c>
    </row>
    <row r="108" spans="1:18" x14ac:dyDescent="0.25">
      <c r="A108" s="15">
        <v>107</v>
      </c>
      <c r="B108" s="15">
        <v>989</v>
      </c>
      <c r="C108" s="18" t="s">
        <v>209</v>
      </c>
      <c r="D108" s="15" t="s">
        <v>78</v>
      </c>
      <c r="E108" s="1" t="s">
        <v>17</v>
      </c>
      <c r="F108" s="21" t="s">
        <v>30</v>
      </c>
      <c r="G108" s="21"/>
      <c r="H108" s="21"/>
      <c r="I108" s="21"/>
      <c r="J108" s="21"/>
      <c r="K108" s="1" t="s">
        <v>305</v>
      </c>
      <c r="L108" s="1" t="str">
        <f>HYPERLINK("http://dx.doi.org/10.1094/PHYTOFR-06-24-0070-FI","http://dx.doi.org/10.1094/PHYTOFR-06-24-0070-FI")</f>
        <v>http://dx.doi.org/10.1094/PHYTOFR-06-24-0070-FI</v>
      </c>
      <c r="M108" s="1" t="s">
        <v>477</v>
      </c>
      <c r="N108" s="1" t="s">
        <v>564</v>
      </c>
      <c r="O108" s="1" t="s">
        <v>36</v>
      </c>
      <c r="P108" s="1" t="s">
        <v>69</v>
      </c>
      <c r="Q108" s="6" t="s">
        <v>39</v>
      </c>
      <c r="R108" s="6" t="s">
        <v>679</v>
      </c>
    </row>
    <row r="109" spans="1:18" x14ac:dyDescent="0.25">
      <c r="A109" s="15">
        <v>108</v>
      </c>
      <c r="B109" s="6">
        <v>990</v>
      </c>
      <c r="C109" s="1" t="s">
        <v>210</v>
      </c>
      <c r="D109" s="15" t="s">
        <v>78</v>
      </c>
      <c r="E109" s="1" t="s">
        <v>17</v>
      </c>
      <c r="F109" s="21" t="s">
        <v>53</v>
      </c>
      <c r="G109" s="21"/>
      <c r="H109" s="21"/>
      <c r="I109" s="21"/>
      <c r="J109" s="21"/>
      <c r="K109" s="1" t="s">
        <v>306</v>
      </c>
      <c r="L109" s="1" t="str">
        <f>HYPERLINK("http://dx.doi.org/10.1111/tpj.70299","http://dx.doi.org/10.1111/tpj.70299")</f>
        <v>http://dx.doi.org/10.1111/tpj.70299</v>
      </c>
      <c r="M109" s="1" t="s">
        <v>478</v>
      </c>
      <c r="N109" s="1" t="s">
        <v>565</v>
      </c>
      <c r="O109" s="1" t="s">
        <v>35</v>
      </c>
      <c r="P109" s="1" t="s">
        <v>69</v>
      </c>
      <c r="Q109" s="6" t="s">
        <v>40</v>
      </c>
      <c r="R109" s="6" t="s">
        <v>680</v>
      </c>
    </row>
    <row r="110" spans="1:18" s="7" customFormat="1" x14ac:dyDescent="0.25">
      <c r="A110" s="15">
        <v>109</v>
      </c>
      <c r="B110" s="6">
        <v>991</v>
      </c>
      <c r="C110" s="1" t="s">
        <v>211</v>
      </c>
      <c r="D110" s="15" t="s">
        <v>78</v>
      </c>
      <c r="E110" s="1" t="s">
        <v>17</v>
      </c>
      <c r="F110" s="21" t="s">
        <v>53</v>
      </c>
      <c r="G110" s="21"/>
      <c r="H110" s="21"/>
      <c r="I110" s="21"/>
      <c r="J110" s="21"/>
      <c r="K110" s="1" t="s">
        <v>307</v>
      </c>
      <c r="L110" s="1" t="str">
        <f>HYPERLINK("http://dx.doi.org/10.1111/tpj.70309","http://dx.doi.org/10.1111/tpj.70309")</f>
        <v>http://dx.doi.org/10.1111/tpj.70309</v>
      </c>
      <c r="M110" s="1" t="s">
        <v>479</v>
      </c>
      <c r="N110" s="1" t="s">
        <v>566</v>
      </c>
      <c r="O110" s="1" t="s">
        <v>35</v>
      </c>
      <c r="P110" s="1" t="s">
        <v>69</v>
      </c>
      <c r="Q110" s="6" t="s">
        <v>40</v>
      </c>
      <c r="R110" s="6" t="s">
        <v>680</v>
      </c>
    </row>
    <row r="111" spans="1:18" s="7" customFormat="1" x14ac:dyDescent="0.25">
      <c r="A111" s="15">
        <v>110</v>
      </c>
      <c r="B111" s="6">
        <v>992</v>
      </c>
      <c r="C111" s="1" t="s">
        <v>212</v>
      </c>
      <c r="D111" s="15" t="s">
        <v>78</v>
      </c>
      <c r="E111" s="1" t="s">
        <v>17</v>
      </c>
      <c r="F111" s="21" t="s">
        <v>231</v>
      </c>
      <c r="G111" s="21" t="s">
        <v>72</v>
      </c>
      <c r="H111" s="21"/>
      <c r="I111" s="21"/>
      <c r="J111" s="21"/>
      <c r="K111" s="1" t="s">
        <v>308</v>
      </c>
      <c r="L111" s="1" t="str">
        <f>HYPERLINK("http://dx.doi.org/10.1371/journal.pone.0325067","http://dx.doi.org/10.1371/journal.pone.0325067")</f>
        <v>http://dx.doi.org/10.1371/journal.pone.0325067</v>
      </c>
      <c r="M111" s="1" t="s">
        <v>480</v>
      </c>
      <c r="N111" s="1" t="s">
        <v>567</v>
      </c>
      <c r="O111" s="1" t="s">
        <v>35</v>
      </c>
      <c r="P111" s="1" t="s">
        <v>58</v>
      </c>
      <c r="Q111" s="6" t="s">
        <v>41</v>
      </c>
      <c r="R111" s="6" t="s">
        <v>70</v>
      </c>
    </row>
    <row r="112" spans="1:18" x14ac:dyDescent="0.25">
      <c r="A112" s="15">
        <v>111</v>
      </c>
      <c r="B112" s="6">
        <v>993</v>
      </c>
      <c r="C112" s="1" t="s">
        <v>213</v>
      </c>
      <c r="D112" s="15" t="s">
        <v>78</v>
      </c>
      <c r="E112" s="1" t="s">
        <v>17</v>
      </c>
      <c r="F112" s="21" t="s">
        <v>23</v>
      </c>
      <c r="G112" s="21"/>
      <c r="H112" s="21"/>
      <c r="I112" s="21"/>
      <c r="J112" s="21"/>
      <c r="K112" s="1" t="s">
        <v>309</v>
      </c>
      <c r="L112" s="1" t="str">
        <f>HYPERLINK("http://dx.doi.org/10.1371/journal.pone.0325564","http://dx.doi.org/10.1371/journal.pone.0325564")</f>
        <v>http://dx.doi.org/10.1371/journal.pone.0325564</v>
      </c>
      <c r="M112" s="1" t="s">
        <v>481</v>
      </c>
      <c r="N112" s="1" t="s">
        <v>568</v>
      </c>
      <c r="O112" s="1" t="s">
        <v>35</v>
      </c>
      <c r="P112" s="1" t="s">
        <v>58</v>
      </c>
      <c r="Q112" s="6" t="s">
        <v>41</v>
      </c>
      <c r="R112" s="6" t="s">
        <v>70</v>
      </c>
    </row>
    <row r="113" spans="1:18" x14ac:dyDescent="0.25">
      <c r="A113" s="4">
        <v>112</v>
      </c>
      <c r="B113" s="4">
        <v>994</v>
      </c>
      <c r="C113" s="5" t="s">
        <v>214</v>
      </c>
      <c r="D113" s="4" t="s">
        <v>78</v>
      </c>
      <c r="E113" s="5" t="s">
        <v>18</v>
      </c>
      <c r="F113" s="16" t="s">
        <v>29</v>
      </c>
      <c r="G113" s="16"/>
      <c r="H113" s="16"/>
      <c r="I113" s="19"/>
      <c r="J113" s="19"/>
      <c r="K113" s="5" t="s">
        <v>310</v>
      </c>
      <c r="L113" s="10" t="s">
        <v>358</v>
      </c>
      <c r="M113" s="5"/>
      <c r="N113" s="5"/>
      <c r="O113" s="5"/>
      <c r="P113" s="5"/>
      <c r="Q113" s="22" t="s">
        <v>38</v>
      </c>
      <c r="R113" s="4"/>
    </row>
    <row r="114" spans="1:18" x14ac:dyDescent="0.25">
      <c r="A114" s="4">
        <v>113</v>
      </c>
      <c r="B114" s="4">
        <v>995</v>
      </c>
      <c r="C114" s="5" t="s">
        <v>215</v>
      </c>
      <c r="D114" s="4" t="s">
        <v>78</v>
      </c>
      <c r="E114" s="5" t="s">
        <v>80</v>
      </c>
      <c r="F114" s="16" t="s">
        <v>67</v>
      </c>
      <c r="G114" s="16"/>
      <c r="H114" s="16"/>
      <c r="I114" s="19"/>
      <c r="J114" s="19"/>
      <c r="K114" s="5"/>
      <c r="L114" s="10" t="s">
        <v>358</v>
      </c>
      <c r="M114" s="5"/>
      <c r="N114" s="5"/>
      <c r="O114" s="5"/>
      <c r="P114" s="5"/>
      <c r="Q114" s="22" t="s">
        <v>38</v>
      </c>
      <c r="R114" s="4"/>
    </row>
    <row r="115" spans="1:18" x14ac:dyDescent="0.25">
      <c r="A115" s="4">
        <v>114</v>
      </c>
      <c r="B115" s="4">
        <v>996</v>
      </c>
      <c r="C115" s="5" t="s">
        <v>216</v>
      </c>
      <c r="D115" s="4" t="s">
        <v>78</v>
      </c>
      <c r="E115" s="5" t="s">
        <v>80</v>
      </c>
      <c r="F115" s="16" t="s">
        <v>67</v>
      </c>
      <c r="G115" s="16"/>
      <c r="H115" s="16"/>
      <c r="I115" s="19"/>
      <c r="J115" s="19"/>
      <c r="K115" s="5"/>
      <c r="L115" s="10" t="s">
        <v>358</v>
      </c>
      <c r="M115" s="5"/>
      <c r="N115" s="5"/>
      <c r="O115" s="5"/>
      <c r="P115" s="5"/>
      <c r="Q115" s="22" t="s">
        <v>38</v>
      </c>
      <c r="R115" s="4"/>
    </row>
    <row r="116" spans="1:18" x14ac:dyDescent="0.25">
      <c r="A116" s="4">
        <v>115</v>
      </c>
      <c r="B116" s="4">
        <v>997</v>
      </c>
      <c r="C116" s="5" t="s">
        <v>217</v>
      </c>
      <c r="D116" s="4" t="s">
        <v>78</v>
      </c>
      <c r="E116" s="5" t="s">
        <v>17</v>
      </c>
      <c r="F116" s="16" t="s">
        <v>32</v>
      </c>
      <c r="G116" s="20"/>
      <c r="H116" s="20"/>
      <c r="I116" s="5"/>
      <c r="J116" s="5"/>
      <c r="K116" s="5"/>
      <c r="L116" s="10" t="s">
        <v>359</v>
      </c>
      <c r="M116" s="5"/>
      <c r="N116" s="5"/>
      <c r="O116" s="5"/>
      <c r="P116" s="5"/>
      <c r="Q116" s="22" t="s">
        <v>38</v>
      </c>
      <c r="R116" s="4"/>
    </row>
    <row r="117" spans="1:18" x14ac:dyDescent="0.25">
      <c r="A117" s="15">
        <v>116</v>
      </c>
      <c r="B117" s="6">
        <v>998</v>
      </c>
      <c r="C117" s="1" t="s">
        <v>218</v>
      </c>
      <c r="D117" s="15" t="s">
        <v>78</v>
      </c>
      <c r="E117" s="1" t="s">
        <v>17</v>
      </c>
      <c r="F117" s="21" t="s">
        <v>72</v>
      </c>
      <c r="G117" s="21"/>
      <c r="H117" s="21"/>
      <c r="I117" s="21"/>
      <c r="J117" s="21"/>
      <c r="K117" s="1" t="s">
        <v>311</v>
      </c>
      <c r="L117" s="1" t="str">
        <f>HYPERLINK("http://dx.doi.org/10.1039/d5ra01365h","http://dx.doi.org/10.1039/d5ra01365h")</f>
        <v>http://dx.doi.org/10.1039/d5ra01365h</v>
      </c>
      <c r="M117" s="1" t="s">
        <v>482</v>
      </c>
      <c r="N117" s="1" t="s">
        <v>569</v>
      </c>
      <c r="O117" s="1" t="s">
        <v>35</v>
      </c>
      <c r="P117" s="1" t="s">
        <v>50</v>
      </c>
      <c r="Q117" s="6" t="s">
        <v>41</v>
      </c>
      <c r="R117" s="6" t="s">
        <v>681</v>
      </c>
    </row>
    <row r="118" spans="1:18" x14ac:dyDescent="0.25">
      <c r="A118" s="15">
        <v>117</v>
      </c>
      <c r="B118" s="6">
        <v>999</v>
      </c>
      <c r="C118" s="1" t="s">
        <v>219</v>
      </c>
      <c r="D118" s="15" t="s">
        <v>78</v>
      </c>
      <c r="E118" s="1" t="s">
        <v>17</v>
      </c>
      <c r="F118" s="21" t="s">
        <v>81</v>
      </c>
      <c r="G118" s="21"/>
      <c r="H118" s="21"/>
      <c r="I118" s="21"/>
      <c r="J118" s="21"/>
      <c r="K118" s="1" t="s">
        <v>35</v>
      </c>
      <c r="L118" s="1" t="str">
        <f>HYPERLINK("http://dx.doi.org/10.3390/s25134171","http://dx.doi.org/10.3390/s25134171")</f>
        <v>http://dx.doi.org/10.3390/s25134171</v>
      </c>
      <c r="M118" s="1" t="s">
        <v>483</v>
      </c>
      <c r="N118" s="1" t="s">
        <v>570</v>
      </c>
      <c r="O118" s="1" t="s">
        <v>35</v>
      </c>
      <c r="P118" s="1" t="s">
        <v>682</v>
      </c>
      <c r="Q118" s="6" t="s">
        <v>41</v>
      </c>
      <c r="R118" s="6" t="s">
        <v>102</v>
      </c>
    </row>
    <row r="119" spans="1:18" x14ac:dyDescent="0.25">
      <c r="A119" s="4">
        <v>118</v>
      </c>
      <c r="B119" s="4">
        <v>1000</v>
      </c>
      <c r="C119" s="5" t="s">
        <v>220</v>
      </c>
      <c r="D119" s="4" t="s">
        <v>78</v>
      </c>
      <c r="E119" s="5" t="s">
        <v>17</v>
      </c>
      <c r="F119" s="16" t="s">
        <v>26</v>
      </c>
      <c r="G119" s="20"/>
      <c r="H119" s="20"/>
      <c r="I119" s="5"/>
      <c r="J119" s="5"/>
      <c r="K119" s="5" t="s">
        <v>312</v>
      </c>
      <c r="L119" s="10" t="s">
        <v>360</v>
      </c>
      <c r="M119" s="5" t="s">
        <v>484</v>
      </c>
      <c r="N119" s="5"/>
      <c r="O119" s="5"/>
      <c r="P119" s="19" t="s">
        <v>683</v>
      </c>
      <c r="Q119" s="22" t="s">
        <v>39</v>
      </c>
      <c r="R119" s="22" t="s">
        <v>684</v>
      </c>
    </row>
    <row r="120" spans="1:18" x14ac:dyDescent="0.25">
      <c r="A120" s="15">
        <v>119</v>
      </c>
      <c r="B120" s="6">
        <v>1001</v>
      </c>
      <c r="C120" s="1" t="s">
        <v>221</v>
      </c>
      <c r="D120" s="15" t="s">
        <v>78</v>
      </c>
      <c r="E120" s="1" t="s">
        <v>17</v>
      </c>
      <c r="F120" s="21" t="s">
        <v>24</v>
      </c>
      <c r="G120" s="21"/>
      <c r="H120" s="21"/>
      <c r="I120" s="21"/>
      <c r="J120" s="21"/>
      <c r="K120" s="1" t="s">
        <v>313</v>
      </c>
      <c r="L120" s="1" t="str">
        <f>HYPERLINK("http://dx.doi.org/10.1177/15330338251342867","http://dx.doi.org/10.1177/15330338251342867")</f>
        <v>http://dx.doi.org/10.1177/15330338251342867</v>
      </c>
      <c r="M120" s="1" t="s">
        <v>485</v>
      </c>
      <c r="N120" s="1" t="s">
        <v>571</v>
      </c>
      <c r="O120" s="1" t="s">
        <v>35</v>
      </c>
      <c r="P120" s="1" t="s">
        <v>661</v>
      </c>
      <c r="Q120" s="6" t="s">
        <v>39</v>
      </c>
      <c r="R120" s="6" t="s">
        <v>685</v>
      </c>
    </row>
    <row r="121" spans="1:18" x14ac:dyDescent="0.25">
      <c r="A121" s="15">
        <v>120</v>
      </c>
      <c r="B121" s="6">
        <v>1002</v>
      </c>
      <c r="C121" s="1" t="s">
        <v>222</v>
      </c>
      <c r="D121" s="15" t="s">
        <v>78</v>
      </c>
      <c r="E121" s="1" t="s">
        <v>17</v>
      </c>
      <c r="F121" s="21" t="s">
        <v>19</v>
      </c>
      <c r="G121" s="21"/>
      <c r="H121" s="21"/>
      <c r="I121" s="21"/>
      <c r="J121" s="21"/>
      <c r="K121" s="1" t="s">
        <v>35</v>
      </c>
      <c r="L121" s="1" t="str">
        <f>HYPERLINK("http://dx.doi.org/10.1007/s11750-024-00693-9","http://dx.doi.org/10.1007/s11750-024-00693-9")</f>
        <v>http://dx.doi.org/10.1007/s11750-024-00693-9</v>
      </c>
      <c r="M121" s="1" t="s">
        <v>486</v>
      </c>
      <c r="N121" s="1" t="s">
        <v>572</v>
      </c>
      <c r="O121" s="1" t="s">
        <v>47</v>
      </c>
      <c r="P121" s="1" t="s">
        <v>686</v>
      </c>
      <c r="Q121" s="6" t="s">
        <v>37</v>
      </c>
      <c r="R121" s="6" t="s">
        <v>687</v>
      </c>
    </row>
    <row r="122" spans="1:18" x14ac:dyDescent="0.25">
      <c r="A122" s="15">
        <v>121</v>
      </c>
      <c r="B122" s="6">
        <v>1003</v>
      </c>
      <c r="C122" s="1" t="s">
        <v>223</v>
      </c>
      <c r="D122" s="15" t="s">
        <v>78</v>
      </c>
      <c r="E122" s="1" t="s">
        <v>17</v>
      </c>
      <c r="F122" s="21" t="s">
        <v>31</v>
      </c>
      <c r="G122" s="21"/>
      <c r="H122" s="21"/>
      <c r="I122" s="21"/>
      <c r="J122" s="21"/>
      <c r="K122" s="1" t="s">
        <v>314</v>
      </c>
      <c r="L122" s="1" t="str">
        <f>HYPERLINK("http://dx.doi.org/10.1177/01423312241276074","http://dx.doi.org/10.1177/01423312241276074")</f>
        <v>http://dx.doi.org/10.1177/01423312241276074</v>
      </c>
      <c r="M122" s="1" t="s">
        <v>487</v>
      </c>
      <c r="N122" s="1" t="s">
        <v>573</v>
      </c>
      <c r="O122" s="1" t="s">
        <v>35</v>
      </c>
      <c r="P122" s="1" t="s">
        <v>688</v>
      </c>
      <c r="Q122" s="6" t="s">
        <v>39</v>
      </c>
      <c r="R122" s="6" t="s">
        <v>689</v>
      </c>
    </row>
    <row r="123" spans="1:18" x14ac:dyDescent="0.25">
      <c r="A123" s="15">
        <v>122</v>
      </c>
      <c r="B123" s="6">
        <v>1004</v>
      </c>
      <c r="C123" s="1" t="s">
        <v>224</v>
      </c>
      <c r="D123" s="15" t="s">
        <v>78</v>
      </c>
      <c r="E123" s="1" t="s">
        <v>17</v>
      </c>
      <c r="F123" s="21" t="s">
        <v>23</v>
      </c>
      <c r="G123" s="21"/>
      <c r="H123" s="21"/>
      <c r="I123" s="21"/>
      <c r="J123" s="21"/>
      <c r="K123" s="1" t="s">
        <v>315</v>
      </c>
      <c r="L123" s="1" t="str">
        <f>HYPERLINK("http://dx.doi.org/10.22201/fmvz.24486760e.2025.1377","http://dx.doi.org/10.22201/fmvz.24486760e.2025.1377")</f>
        <v>http://dx.doi.org/10.22201/fmvz.24486760e.2025.1377</v>
      </c>
      <c r="M123" s="1" t="s">
        <v>488</v>
      </c>
      <c r="N123" s="1" t="s">
        <v>574</v>
      </c>
      <c r="O123" s="1" t="s">
        <v>35</v>
      </c>
      <c r="P123" s="1" t="s">
        <v>690</v>
      </c>
      <c r="Q123" s="6" t="s">
        <v>37</v>
      </c>
      <c r="R123" s="6" t="s">
        <v>691</v>
      </c>
    </row>
    <row r="124" spans="1:18" x14ac:dyDescent="0.25">
      <c r="A124" s="4">
        <v>123</v>
      </c>
      <c r="B124" s="4">
        <v>1005</v>
      </c>
      <c r="C124" s="5" t="s">
        <v>225</v>
      </c>
      <c r="D124" s="4" t="s">
        <v>78</v>
      </c>
      <c r="E124" s="5" t="s">
        <v>17</v>
      </c>
      <c r="F124" s="16" t="s">
        <v>32</v>
      </c>
      <c r="G124" s="20"/>
      <c r="H124" s="20"/>
      <c r="I124" s="5"/>
      <c r="J124" s="5"/>
      <c r="K124" s="5"/>
      <c r="L124" s="10" t="s">
        <v>361</v>
      </c>
      <c r="M124" s="5" t="s">
        <v>489</v>
      </c>
      <c r="N124" s="5"/>
      <c r="O124" s="5"/>
      <c r="P124" s="19" t="s">
        <v>75</v>
      </c>
      <c r="Q124" s="22" t="s">
        <v>37</v>
      </c>
      <c r="R124" s="22" t="s">
        <v>692</v>
      </c>
    </row>
    <row r="125" spans="1:18" x14ac:dyDescent="0.25">
      <c r="A125" s="4">
        <v>124</v>
      </c>
      <c r="B125" s="4">
        <v>1006</v>
      </c>
      <c r="C125" s="5" t="s">
        <v>226</v>
      </c>
      <c r="D125" s="4" t="s">
        <v>78</v>
      </c>
      <c r="E125" s="5" t="s">
        <v>17</v>
      </c>
      <c r="F125" s="16" t="s">
        <v>46</v>
      </c>
      <c r="G125" s="20" t="s">
        <v>30</v>
      </c>
      <c r="H125" s="20" t="s">
        <v>28</v>
      </c>
      <c r="I125" s="20" t="s">
        <v>27</v>
      </c>
      <c r="J125" s="5"/>
      <c r="K125" s="5" t="s">
        <v>316</v>
      </c>
      <c r="L125" s="10" t="s">
        <v>362</v>
      </c>
      <c r="M125" s="5" t="s">
        <v>490</v>
      </c>
      <c r="N125" s="5"/>
      <c r="O125" s="5"/>
      <c r="P125" s="20" t="s">
        <v>693</v>
      </c>
      <c r="Q125" s="22" t="s">
        <v>41</v>
      </c>
      <c r="R125" s="22" t="s">
        <v>694</v>
      </c>
    </row>
    <row r="126" spans="1:18" x14ac:dyDescent="0.25">
      <c r="A126" s="11">
        <v>125</v>
      </c>
      <c r="B126" s="11"/>
      <c r="C126" s="12" t="s">
        <v>698</v>
      </c>
      <c r="D126" s="11" t="s">
        <v>44</v>
      </c>
      <c r="E126" s="12" t="s">
        <v>57</v>
      </c>
      <c r="F126" s="24" t="s">
        <v>228</v>
      </c>
      <c r="G126" s="12"/>
      <c r="H126" s="12"/>
      <c r="I126" s="12"/>
      <c r="J126" s="12"/>
      <c r="K126" s="12"/>
      <c r="L126" s="13" t="s">
        <v>363</v>
      </c>
      <c r="M126" s="12" t="s">
        <v>491</v>
      </c>
      <c r="N126" s="12"/>
      <c r="O126" s="12"/>
      <c r="P126" s="12"/>
      <c r="Q126" s="11" t="s">
        <v>38</v>
      </c>
      <c r="R126" s="12"/>
    </row>
    <row r="127" spans="1:18" x14ac:dyDescent="0.25">
      <c r="A127" s="11">
        <v>126</v>
      </c>
      <c r="B127" s="11"/>
      <c r="C127" s="12" t="s">
        <v>699</v>
      </c>
      <c r="D127" s="11" t="s">
        <v>44</v>
      </c>
      <c r="E127" s="12" t="s">
        <v>57</v>
      </c>
      <c r="F127" s="24" t="s">
        <v>228</v>
      </c>
      <c r="G127" s="12"/>
      <c r="H127" s="12"/>
      <c r="I127" s="12"/>
      <c r="J127" s="12"/>
      <c r="K127" s="12"/>
      <c r="L127" s="13" t="s">
        <v>363</v>
      </c>
      <c r="M127" s="12" t="s">
        <v>491</v>
      </c>
      <c r="N127" s="12"/>
      <c r="O127" s="12"/>
      <c r="P127" s="12"/>
      <c r="Q127" s="11" t="s">
        <v>38</v>
      </c>
      <c r="R127" s="12"/>
    </row>
    <row r="128" spans="1:18" s="7" customFormat="1" x14ac:dyDescent="0.25">
      <c r="A128" s="11">
        <v>127</v>
      </c>
      <c r="B128" s="11"/>
      <c r="C128" s="12" t="s">
        <v>700</v>
      </c>
      <c r="D128" s="11" t="s">
        <v>44</v>
      </c>
      <c r="E128" s="12" t="s">
        <v>57</v>
      </c>
      <c r="F128" s="24" t="s">
        <v>228</v>
      </c>
      <c r="G128" s="12"/>
      <c r="H128" s="12"/>
      <c r="I128" s="12"/>
      <c r="J128" s="12"/>
      <c r="K128" s="12"/>
      <c r="L128" s="13" t="s">
        <v>363</v>
      </c>
      <c r="M128" s="12" t="s">
        <v>491</v>
      </c>
      <c r="N128" s="12"/>
      <c r="O128" s="12"/>
      <c r="P128" s="12"/>
      <c r="Q128" s="11" t="s">
        <v>38</v>
      </c>
      <c r="R128" s="12"/>
    </row>
    <row r="129" spans="1:18" x14ac:dyDescent="0.25">
      <c r="A129" s="11">
        <v>128</v>
      </c>
      <c r="B129" s="11"/>
      <c r="C129" s="12" t="s">
        <v>701</v>
      </c>
      <c r="D129" s="11" t="s">
        <v>44</v>
      </c>
      <c r="E129" s="12" t="s">
        <v>60</v>
      </c>
      <c r="F129" s="17" t="s">
        <v>45</v>
      </c>
      <c r="G129" s="25"/>
      <c r="H129" s="12"/>
      <c r="I129" s="12"/>
      <c r="J129" s="12"/>
      <c r="K129" s="12"/>
      <c r="L129" s="13" t="s">
        <v>364</v>
      </c>
      <c r="M129" s="12"/>
      <c r="N129" s="12"/>
      <c r="O129" s="12"/>
      <c r="P129" s="12"/>
      <c r="Q129" s="11" t="s">
        <v>38</v>
      </c>
      <c r="R129" s="12"/>
    </row>
    <row r="130" spans="1:18" s="7" customFormat="1" x14ac:dyDescent="0.25">
      <c r="A130" s="11">
        <v>129</v>
      </c>
      <c r="B130" s="11"/>
      <c r="C130" s="12" t="s">
        <v>702</v>
      </c>
      <c r="D130" s="11" t="s">
        <v>44</v>
      </c>
      <c r="E130" s="12" t="s">
        <v>60</v>
      </c>
      <c r="F130" s="17" t="s">
        <v>21</v>
      </c>
      <c r="G130" s="25"/>
      <c r="H130" s="12"/>
      <c r="I130" s="12"/>
      <c r="J130" s="12"/>
      <c r="K130" s="12"/>
      <c r="L130" s="13" t="s">
        <v>365</v>
      </c>
      <c r="M130" s="12" t="s">
        <v>492</v>
      </c>
      <c r="N130" s="12"/>
      <c r="O130" s="12"/>
      <c r="P130" s="12"/>
      <c r="Q130" s="11" t="s">
        <v>38</v>
      </c>
      <c r="R130" s="12"/>
    </row>
    <row r="131" spans="1:18" s="7" customFormat="1" x14ac:dyDescent="0.25">
      <c r="A131" s="11">
        <v>130</v>
      </c>
      <c r="B131" s="11"/>
      <c r="C131" s="12" t="s">
        <v>703</v>
      </c>
      <c r="D131" s="11" t="s">
        <v>44</v>
      </c>
      <c r="E131" s="12" t="s">
        <v>57</v>
      </c>
      <c r="F131" s="17" t="s">
        <v>19</v>
      </c>
      <c r="G131" s="25"/>
      <c r="H131" s="12"/>
      <c r="I131" s="12"/>
      <c r="J131" s="12"/>
      <c r="K131" s="12"/>
      <c r="L131" s="13" t="s">
        <v>366</v>
      </c>
      <c r="M131" s="12" t="s">
        <v>493</v>
      </c>
      <c r="N131" s="12"/>
      <c r="O131" s="12"/>
      <c r="P131" s="12"/>
      <c r="Q131" s="11" t="s">
        <v>38</v>
      </c>
      <c r="R131" s="12"/>
    </row>
    <row r="132" spans="1:18" x14ac:dyDescent="0.25">
      <c r="A132" s="11">
        <v>131</v>
      </c>
      <c r="B132" s="11"/>
      <c r="C132" s="12" t="s">
        <v>704</v>
      </c>
      <c r="D132" s="11" t="s">
        <v>44</v>
      </c>
      <c r="E132" s="12" t="s">
        <v>57</v>
      </c>
      <c r="F132" s="17" t="s">
        <v>65</v>
      </c>
      <c r="G132" s="25"/>
      <c r="H132" s="12"/>
      <c r="I132" s="12"/>
      <c r="J132" s="12"/>
      <c r="K132" s="12" t="s">
        <v>317</v>
      </c>
      <c r="L132" s="13" t="s">
        <v>367</v>
      </c>
      <c r="M132" s="12" t="s">
        <v>494</v>
      </c>
      <c r="N132" s="12"/>
      <c r="O132" s="12"/>
      <c r="P132" s="12"/>
      <c r="Q132" s="11" t="s">
        <v>38</v>
      </c>
      <c r="R132" s="12"/>
    </row>
    <row r="133" spans="1:18" x14ac:dyDescent="0.25">
      <c r="A133" s="11">
        <v>132</v>
      </c>
      <c r="B133" s="11"/>
      <c r="C133" s="12" t="s">
        <v>705</v>
      </c>
      <c r="D133" s="11" t="s">
        <v>44</v>
      </c>
      <c r="E133" s="12" t="s">
        <v>57</v>
      </c>
      <c r="F133" s="17" t="s">
        <v>32</v>
      </c>
      <c r="G133" s="25"/>
      <c r="H133" s="12"/>
      <c r="I133" s="12"/>
      <c r="J133" s="12"/>
      <c r="K133" s="12" t="s">
        <v>318</v>
      </c>
      <c r="L133" s="13" t="s">
        <v>368</v>
      </c>
      <c r="M133" s="12" t="s">
        <v>495</v>
      </c>
      <c r="N133" s="12"/>
      <c r="O133" s="12"/>
      <c r="P133" s="12"/>
      <c r="Q133" s="11" t="s">
        <v>38</v>
      </c>
      <c r="R133" s="12"/>
    </row>
    <row r="134" spans="1:18" s="7" customFormat="1" x14ac:dyDescent="0.25">
      <c r="A134" s="11">
        <v>133</v>
      </c>
      <c r="B134" s="11"/>
      <c r="C134" s="12" t="s">
        <v>706</v>
      </c>
      <c r="D134" s="11" t="s">
        <v>44</v>
      </c>
      <c r="E134" s="12" t="s">
        <v>60</v>
      </c>
      <c r="F134" s="17" t="s">
        <v>48</v>
      </c>
      <c r="G134" s="25"/>
      <c r="H134" s="12"/>
      <c r="I134" s="12"/>
      <c r="J134" s="12"/>
      <c r="K134" s="12"/>
      <c r="L134" s="13" t="s">
        <v>369</v>
      </c>
      <c r="M134" s="12" t="s">
        <v>496</v>
      </c>
      <c r="N134" s="12"/>
      <c r="O134" s="12"/>
      <c r="P134" s="12"/>
      <c r="Q134" s="11" t="s">
        <v>38</v>
      </c>
      <c r="R134" s="12"/>
    </row>
    <row r="135" spans="1:18" x14ac:dyDescent="0.25">
      <c r="A135" s="11">
        <v>134</v>
      </c>
      <c r="B135" s="11"/>
      <c r="C135" s="12" t="s">
        <v>707</v>
      </c>
      <c r="D135" s="11" t="s">
        <v>44</v>
      </c>
      <c r="E135" s="12" t="s">
        <v>57</v>
      </c>
      <c r="F135" s="17" t="s">
        <v>22</v>
      </c>
      <c r="G135" s="25"/>
      <c r="H135" s="12"/>
      <c r="I135" s="12"/>
      <c r="J135" s="12"/>
      <c r="K135" s="12"/>
      <c r="L135" s="13" t="s">
        <v>370</v>
      </c>
      <c r="M135" s="12"/>
      <c r="N135" s="12"/>
      <c r="O135" s="12"/>
      <c r="P135" s="12"/>
      <c r="Q135" s="11" t="s">
        <v>38</v>
      </c>
      <c r="R135" s="12"/>
    </row>
    <row r="136" spans="1:18" s="7" customFormat="1" x14ac:dyDescent="0.25">
      <c r="A136" s="11">
        <v>135</v>
      </c>
      <c r="B136" s="11"/>
      <c r="C136" s="12" t="s">
        <v>708</v>
      </c>
      <c r="D136" s="11" t="s">
        <v>44</v>
      </c>
      <c r="E136" s="12" t="s">
        <v>57</v>
      </c>
      <c r="F136" s="17" t="s">
        <v>61</v>
      </c>
      <c r="G136" s="25"/>
      <c r="H136" s="12"/>
      <c r="I136" s="12"/>
      <c r="J136" s="12"/>
      <c r="K136" s="12"/>
      <c r="L136" s="13" t="s">
        <v>371</v>
      </c>
      <c r="M136" s="12" t="s">
        <v>104</v>
      </c>
      <c r="N136" s="12"/>
      <c r="O136" s="12"/>
      <c r="P136" s="12"/>
      <c r="Q136" s="11" t="s">
        <v>38</v>
      </c>
      <c r="R136" s="12"/>
    </row>
    <row r="137" spans="1:18" x14ac:dyDescent="0.25">
      <c r="A137" s="11">
        <v>136</v>
      </c>
      <c r="B137" s="11"/>
      <c r="C137" s="12" t="s">
        <v>709</v>
      </c>
      <c r="D137" s="11" t="s">
        <v>44</v>
      </c>
      <c r="E137" s="12" t="s">
        <v>57</v>
      </c>
      <c r="F137" s="17" t="s">
        <v>31</v>
      </c>
      <c r="G137" s="25"/>
      <c r="H137" s="12"/>
      <c r="I137" s="12"/>
      <c r="J137" s="12"/>
      <c r="K137" s="12" t="s">
        <v>83</v>
      </c>
      <c r="L137" s="13" t="s">
        <v>372</v>
      </c>
      <c r="M137" s="12"/>
      <c r="N137" s="12"/>
      <c r="O137" s="12"/>
      <c r="P137" s="12"/>
      <c r="Q137" s="11" t="s">
        <v>38</v>
      </c>
      <c r="R137" s="12"/>
    </row>
    <row r="138" spans="1:18" x14ac:dyDescent="0.25">
      <c r="A138" s="11">
        <v>137</v>
      </c>
      <c r="B138" s="11"/>
      <c r="C138" s="12" t="s">
        <v>710</v>
      </c>
      <c r="D138" s="11" t="s">
        <v>44</v>
      </c>
      <c r="E138" s="12" t="s">
        <v>57</v>
      </c>
      <c r="F138" s="17" t="s">
        <v>31</v>
      </c>
      <c r="G138" s="25"/>
      <c r="H138" s="12"/>
      <c r="I138" s="12"/>
      <c r="J138" s="12"/>
      <c r="K138" s="12" t="s">
        <v>83</v>
      </c>
      <c r="L138" s="13" t="s">
        <v>372</v>
      </c>
      <c r="M138" s="12"/>
      <c r="N138" s="12"/>
      <c r="O138" s="12"/>
      <c r="P138" s="12"/>
      <c r="Q138" s="11" t="s">
        <v>38</v>
      </c>
      <c r="R138" s="12"/>
    </row>
    <row r="140" spans="1:18" x14ac:dyDescent="0.25">
      <c r="A140" s="27" t="s">
        <v>711</v>
      </c>
      <c r="B140" s="27"/>
      <c r="C140" s="27"/>
      <c r="D140" s="27"/>
      <c r="E140" s="27"/>
    </row>
  </sheetData>
  <mergeCells count="1">
    <mergeCell ref="A140:E140"/>
  </mergeCells>
  <hyperlinks>
    <hyperlink ref="L9" r:id="rId1" xr:uid="{13AE5440-F37A-4EA0-827F-EBB215CA0DFB}"/>
    <hyperlink ref="L126" r:id="rId2" xr:uid="{FEACC425-8D7F-40CF-9AB1-1945FDA2968C}"/>
    <hyperlink ref="L127" r:id="rId3" xr:uid="{248FB7CB-E99F-4415-8DAC-100F9D8D317E}"/>
    <hyperlink ref="L128" r:id="rId4" xr:uid="{9FA7E50F-A8A7-4DDF-B712-9E7EAC9256CE}"/>
    <hyperlink ref="L129" r:id="rId5" xr:uid="{FC70B22B-19F4-487C-8B7F-1AB8D31D6039}"/>
    <hyperlink ref="L130" r:id="rId6" xr:uid="{E3BB3F0A-3E28-4370-ADAA-9C5AE0FA2C92}"/>
    <hyperlink ref="L131" r:id="rId7" xr:uid="{7D0684FB-264D-41E5-928C-6ACF7B48FEA7}"/>
    <hyperlink ref="L132" r:id="rId8" xr:uid="{9DF09C1A-5EBD-4876-AC3F-B94EC32DB688}"/>
    <hyperlink ref="L133" r:id="rId9" xr:uid="{4D60CEC7-F0CB-4A2E-A2BB-29566680FAA7}"/>
    <hyperlink ref="L134" r:id="rId10" xr:uid="{BE47CA70-B68B-4268-A9EA-569EE893AB58}"/>
    <hyperlink ref="L135" r:id="rId11" xr:uid="{9F1B695D-C7BB-46AC-8F24-68512C2982A0}"/>
    <hyperlink ref="L136" r:id="rId12" xr:uid="{05BD5094-6867-4FF3-8859-EA317F84A773}"/>
    <hyperlink ref="L137" r:id="rId13" xr:uid="{F0B4BDA8-7973-4537-8CF2-68D20E639782}"/>
    <hyperlink ref="L138" r:id="rId14" xr:uid="{8F359123-0F78-4117-805D-8DF31C6C1806}"/>
    <hyperlink ref="L2" r:id="rId15" xr:uid="{A9E526BA-6BB0-441D-9A4E-BD4E6A90DE6E}"/>
    <hyperlink ref="L4" r:id="rId16" xr:uid="{57636829-FBAE-4E38-8B59-1CFC8243D360}"/>
    <hyperlink ref="L7" r:id="rId17" xr:uid="{9F1A16FF-B3CA-4925-9DFE-C775C08F33CA}"/>
    <hyperlink ref="L8" r:id="rId18" xr:uid="{1D0446D5-264B-42C9-8395-0281D7EE0BDF}"/>
    <hyperlink ref="L14" r:id="rId19" xr:uid="{CB32FB48-F8B9-480F-9761-2026FEE12C90}"/>
    <hyperlink ref="L15" r:id="rId20" xr:uid="{615D8162-504E-4E52-8F25-F8BF3E8C23DB}"/>
    <hyperlink ref="L18" r:id="rId21" xr:uid="{71274A28-E09A-44CF-88A9-8FFE7BFA9917}"/>
    <hyperlink ref="L20" r:id="rId22" xr:uid="{2702BB9A-A429-4A21-BD8F-1D87EF2A69F2}"/>
    <hyperlink ref="L21" r:id="rId23" xr:uid="{492E338F-0F3E-4053-8368-9FBDA2F524E9}"/>
    <hyperlink ref="L22" r:id="rId24" xr:uid="{54559FB2-A054-42BE-A401-2A295AACCEC3}"/>
    <hyperlink ref="L24" r:id="rId25" xr:uid="{357D7CBC-5F61-45C6-99C7-FE210A3BAB53}"/>
    <hyperlink ref="L25" r:id="rId26" xr:uid="{3C5593BA-5596-4BE1-95A8-2EBB5D890901}"/>
    <hyperlink ref="L28" r:id="rId27" xr:uid="{AA1106A7-7792-451C-A1B3-F8F95E0A0F41}"/>
    <hyperlink ref="L29" r:id="rId28" xr:uid="{F2DE6ED9-49BD-4F3E-B6E5-9FC76E66082F}"/>
    <hyperlink ref="L30" r:id="rId29" xr:uid="{65E68099-C8BD-4B92-AF7D-F92E70CD5003}"/>
    <hyperlink ref="L34" r:id="rId30" xr:uid="{B75AEE22-5199-4632-912E-815B2DEFC1E3}"/>
    <hyperlink ref="L36" r:id="rId31" xr:uid="{FFDD1A0D-1F7B-42AD-9ED0-13066DB235D0}"/>
    <hyperlink ref="L37" r:id="rId32" xr:uid="{E046C488-4971-4FB6-9AD0-169BD43936A1}"/>
    <hyperlink ref="L39" r:id="rId33" xr:uid="{A50D26F2-56A5-4EDE-87AF-706C539251DF}"/>
    <hyperlink ref="L42" r:id="rId34" xr:uid="{985C8186-8663-4373-ACA6-A205DF8E5AFD}"/>
    <hyperlink ref="L48" r:id="rId35" xr:uid="{E55A96AD-F167-48B5-B83A-C22133770DCF}"/>
    <hyperlink ref="L55" r:id="rId36" xr:uid="{5DEA2540-7521-4EDA-B0D7-41796A8AF3B9}"/>
    <hyperlink ref="L59" r:id="rId37" xr:uid="{376E2920-5A7A-4A1B-B50D-33411C91C6EE}"/>
    <hyperlink ref="L70" r:id="rId38" xr:uid="{BCA81E07-E7F5-490D-B062-E4FFA9D64CFF}"/>
    <hyperlink ref="L71" r:id="rId39" xr:uid="{AA1F861F-E6CA-46B3-8D90-0352D1846223}"/>
    <hyperlink ref="L73" r:id="rId40" xr:uid="{5CEA6269-A4E2-4297-B918-9696D1648608}"/>
    <hyperlink ref="L79" r:id="rId41" xr:uid="{414A6F23-9C64-497E-9E26-A32B398C6FD1}"/>
    <hyperlink ref="L82" r:id="rId42" xr:uid="{85988AE0-40B6-4E31-8437-6EFDAB000BD8}"/>
    <hyperlink ref="L84" r:id="rId43" xr:uid="{EF6FEF88-5B22-4D49-84CA-18BA0AD03B6F}"/>
    <hyperlink ref="L85" r:id="rId44" xr:uid="{7640D783-3EA4-4FA3-9594-24A715E26D03}"/>
    <hyperlink ref="L86" r:id="rId45" xr:uid="{16C8C6A2-8244-44C5-97D5-C4BAA8A22FFE}"/>
    <hyperlink ref="L98" r:id="rId46" xr:uid="{65D0254A-BCC7-47C3-82D4-0AB317E1DE8A}"/>
    <hyperlink ref="L99" r:id="rId47" xr:uid="{B83E4973-5192-4C77-9993-81F1F9128B79}"/>
    <hyperlink ref="L101" r:id="rId48" xr:uid="{29DAA548-BD33-4D63-BC34-B28A87AAA243}"/>
    <hyperlink ref="L102" r:id="rId49" xr:uid="{75FA76D0-9C6A-4AE7-87D3-8A0ABC726D7A}"/>
    <hyperlink ref="L103" r:id="rId50" xr:uid="{522114C9-AB53-4F7B-9438-E4D990183875}"/>
    <hyperlink ref="L104" r:id="rId51" xr:uid="{262575B2-C20C-4614-9E33-27641C034D48}"/>
    <hyperlink ref="L107" r:id="rId52" xr:uid="{0D03129E-D20E-4FB5-A9AD-19FD7C1F8307}"/>
    <hyperlink ref="L113" r:id="rId53" xr:uid="{9EAE8E68-662A-4099-8519-89D2C2ADFE93}"/>
    <hyperlink ref="L114" r:id="rId54" xr:uid="{8F99EFCA-F4A3-4DB1-8BFC-6AA18E2B1978}"/>
    <hyperlink ref="L115" r:id="rId55" xr:uid="{07BB749F-351A-4C61-A150-E8D246B36E6D}"/>
    <hyperlink ref="L116" r:id="rId56" xr:uid="{F794265A-A0EC-4AA0-AF4E-6DBF2A1342DD}"/>
    <hyperlink ref="L119" r:id="rId57" xr:uid="{63399C92-6562-4E61-A73C-0E92889E27B5}"/>
    <hyperlink ref="L124" r:id="rId58" xr:uid="{A224E95F-2351-4637-8C29-FA32AF8A192B}"/>
    <hyperlink ref="L125" r:id="rId59" xr:uid="{5B58B11E-278F-4269-9888-F05FCE868DD5}"/>
    <hyperlink ref="L3" r:id="rId60" xr:uid="{AC012B0A-C31D-4558-9BFE-4B27F9818390}"/>
  </hyperlinks>
  <pageMargins left="0.7" right="0.7" top="0.75" bottom="0.75" header="0.3" footer="0.3"/>
  <pageSetup orientation="portrait" r:id="rId61"/>
  <legacyDrawing r:id="rId62"/>
  <tableParts count="1">
    <tablePart r:id="rId6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Marco Luciano Munoz Rivera</cp:lastModifiedBy>
  <dcterms:created xsi:type="dcterms:W3CDTF">2022-04-04T12:57:07Z</dcterms:created>
  <dcterms:modified xsi:type="dcterms:W3CDTF">2025-08-01T13:54:51Z</dcterms:modified>
</cp:coreProperties>
</file>